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<sst xmlns="http://schemas.openxmlformats.org/spreadsheetml/2006/main" count="98" uniqueCount="98">
  <si>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</si>
  <si>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</si>
  <si>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</si>
  <si>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</si>
  <si>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</si>
  <si>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</si>
  <si>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</si>
  <si>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</si>
  <si>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</si>
  <si>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</si>
  <si>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</si>
  <si>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</si>
  <si>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</si>
  <si>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</si>
  <si>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</si>
  <si>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</si>
  <si>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</si>
  <si>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</si>
  <si>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</si>
  <si>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</si>
  <si>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</si>
  <si>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</si>
  <si>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</si>
  <si>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</si>
  <si>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</si>
  <si>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</si>
  <si>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</si>
  <si>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</si>
  <si>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</si>
  <si>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</si>
  <si>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</si>
  <si>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</si>
  <si>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</si>
  <si>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</si>
  <si>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</si>
  <si>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</si>
  <si>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</si>
  <si>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</si>
  <si>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</si>
  <si>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</si>
  <si>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</si>
  <si>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</si>
  <si>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</si>
  <si>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</si>
  <si>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</si>
  <si>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</si>
  <si>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</si>
  <si>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</si>
  <si>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</si>
  <si>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</si>
  <si>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</si>
  <si>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</si>
  <si>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</si>
  <si>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</si>
  <si>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</si>
  <si>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</si>
  <si>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</si>
  <si>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</si>
  <si>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</si>
  <si>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</si>
  <si>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</si>
  <si>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</si>
  <si>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</si>
  <si>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</si>
  <si>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</si>
  <si>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</si>
  <si>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</si>
  <si>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</si>
  <si>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</si>
  <si>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</si>
  <si>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</si>
  <si>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</si>
  <si>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</si>
  <si>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</si>
  <si>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</si>
  <si>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</si>
  <si>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</si>
  <si>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</si>
  <si>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</si>
  <si>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</si>
  <si>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</si>
  <si>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</si>
  <si>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</si>
  <si>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</si>
  <si>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</si>
  <si>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</si>
  <si>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</si>
  <si>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</si>
  <si>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</si>
  <si>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</si>
  <si>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</si>
  <si>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</si>
  <si>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</si>
  <si>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</si>
  <si>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</si>
  <si>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</si>
  <si>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</si>
  <si>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Зиминского городского муниципального образования по состоянию на 01.01.2022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</si>
</sst>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3" fillId="0" borderId="10" xfId="53" applyNumberFormat="1" applyFont="1" applyFill="1" applyBorder="1" applyAlignment="1" applyProtection="1">
      <alignment horizontal="left" wrapText="1"/>
      <protection hidden="1"/>
    </xf>
    <xf numFmtId="0" fontId="3" fillId="0" borderId="10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 vertical="center"/>
      <protection hidden="1"/>
    </xf>
    <xf numFmtId="0" fontId="2" fillId="0" borderId="0" xfId="53" applyFill="1">
      <alignment/>
      <protection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180" fontId="3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0" xfId="53" applyNumberFormat="1" applyFont="1" applyFill="1" applyBorder="1" applyAlignment="1" applyProtection="1">
      <alignment vertical="center"/>
      <protection hidden="1"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4" fillId="0" borderId="10" xfId="53" applyNumberFormat="1" applyFont="1" applyFill="1" applyBorder="1" applyAlignment="1" applyProtection="1">
      <alignment vertical="center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4" fontId="3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Font="1" applyFill="1" applyBorder="1" applyAlignment="1">
      <alignment horizontal="left" vertical="center"/>
      <protection/>
    </xf>
    <xf numFmtId="183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wrapText="1"/>
      <protection/>
    </xf>
    <xf numFmtId="0" fontId="3" fillId="0" borderId="10" xfId="53" applyNumberFormat="1" applyFont="1" applyFill="1" applyBorder="1" applyAlignment="1" applyProtection="1">
      <alignment horizontal="center" wrapText="1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184" fontId="2" fillId="0" borderId="0" xfId="53" applyNumberFormat="1" applyFill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18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3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0" fontId="3" fillId="0" borderId="10" xfId="53" applyFont="1" applyFill="1" applyBorder="1" applyAlignment="1">
      <alignment horizontal="center" vertical="center" wrapText="1"/>
      <protection/>
    </xf>
    <xf numFmtId="184" fontId="3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Protection="1">
      <alignment/>
      <protection hidden="1"/>
    </xf>
    <xf numFmtId="4" fontId="7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>
      <alignment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10" fontId="4" fillId="0" borderId="10" xfId="53" applyNumberFormat="1" applyFont="1" applyFill="1" applyBorder="1" applyAlignment="1">
      <alignment horizontal="center" vertical="center"/>
      <protection/>
    </xf>
    <xf numFmtId="10" fontId="3" fillId="0" borderId="10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zoomScale="130" zoomScaleNormal="130" zoomScaleSheetLayoutView="120" zoomScalePageLayoutView="0" workbookViewId="0" topLeftCell="B9">
      <selection activeCell="K17" sqref="K17"/>
    </sheetView>
  </sheetViews>
  <sheetFormatPr defaultColWidth="9.125" defaultRowHeight="12.75"/>
  <cols>
    <col min="1" max="1" width="0.2421875" style="11" customWidth="1"/>
    <col min="2" max="2" width="3.75390625" style="11" customWidth="1"/>
    <col min="3" max="3" width="50.75390625" style="21" customWidth="1"/>
    <col min="4" max="4" width="11.25390625" style="11" customWidth="1"/>
    <col min="5" max="5" width="12.375" style="29" customWidth="1"/>
    <col min="6" max="6" width="14.25390625" style="11" hidden="1" customWidth="1"/>
    <col min="7" max="7" width="13.75390625" style="11" hidden="1" customWidth="1"/>
    <col min="8" max="8" width="13.375" style="29" customWidth="1"/>
    <col min="9" max="9" width="10.375" style="37" customWidth="1"/>
    <col min="10" max="16384" width="9.125" style="23" customWidth="1"/>
  </cols>
  <sheetData>
    <row r="1" spans="1:6" ht="409.5" customHeight="1" hidden="1">
      <c r="A1" s="1"/>
      <c r="B1" s="1"/>
      <c r="C1" s="17"/>
      <c r="D1" s="1"/>
      <c r="E1" s="24"/>
      <c r="F1" s="44"/>
    </row>
    <row r="2" spans="1:6" ht="409.5" customHeight="1" hidden="1">
      <c r="A2" s="1"/>
      <c r="B2" s="1"/>
      <c r="C2" s="17"/>
      <c r="D2" s="1"/>
      <c r="E2" s="25"/>
      <c r="F2" s="44"/>
    </row>
    <row r="3" spans="1:6" ht="409.5" customHeight="1" hidden="1">
      <c r="A3" s="1"/>
      <c r="B3" s="1"/>
      <c r="C3" s="17"/>
      <c r="D3" s="1"/>
      <c r="E3" s="26"/>
      <c r="F3" s="44"/>
    </row>
    <row r="4" spans="1:6" ht="409.5" customHeight="1" hidden="1">
      <c r="A4" s="2"/>
      <c r="B4" s="2"/>
      <c r="C4" s="18"/>
      <c r="D4" s="3"/>
      <c r="E4" s="26"/>
      <c r="F4" s="44"/>
    </row>
    <row r="5" spans="1:6" ht="409.5" customHeight="1" hidden="1">
      <c r="A5" s="2"/>
      <c r="B5" s="2"/>
      <c r="C5" s="18"/>
      <c r="D5" s="3"/>
      <c r="E5" s="26"/>
      <c r="F5" s="44"/>
    </row>
    <row r="6" spans="1:6" ht="409.5" customHeight="1" hidden="1">
      <c r="A6" s="4"/>
      <c r="B6" s="4"/>
      <c r="C6" s="19"/>
      <c r="D6" s="4"/>
      <c r="E6" s="26"/>
      <c r="F6" s="44"/>
    </row>
    <row r="7" spans="1:6" ht="409.5" customHeight="1" hidden="1">
      <c r="A7" s="5"/>
      <c r="B7" s="5"/>
      <c r="C7" s="18"/>
      <c r="D7" s="3"/>
      <c r="E7" s="26"/>
      <c r="F7" s="44"/>
    </row>
    <row r="8" spans="1:6" ht="409.5" customHeight="1" hidden="1">
      <c r="A8" s="5"/>
      <c r="B8" s="5"/>
      <c r="C8" s="20"/>
      <c r="D8" s="5"/>
      <c r="E8" s="26"/>
      <c r="F8" s="44"/>
    </row>
    <row r="9" spans="1:8" ht="15" customHeight="1">
      <c r="A9" s="5"/>
      <c r="B9" s="53"/>
      <c r="C9" s="53"/>
      <c r="D9" s="53"/>
      <c r="E9" s="53"/>
      <c r="F9" s="53"/>
      <c r="G9" s="45"/>
      <c r="H9" s="24"/>
    </row>
    <row r="10" spans="1:9" ht="15" customHeight="1">
      <c r="A10" s="5"/>
      <c r="B10" s="54" t="s">
        <v>87</v>
      </c>
      <c r="C10" s="54"/>
      <c r="D10" s="54"/>
      <c r="E10" s="54"/>
      <c r="F10" s="54"/>
      <c r="G10" s="54"/>
      <c r="H10" s="54"/>
      <c r="I10" s="54"/>
    </row>
    <row r="11" spans="1:9" ht="24" customHeight="1">
      <c r="A11" s="5"/>
      <c r="B11" s="54" t="s">
        <v>97</v>
      </c>
      <c r="C11" s="54"/>
      <c r="D11" s="54"/>
      <c r="E11" s="54"/>
      <c r="F11" s="54"/>
      <c r="G11" s="54"/>
      <c r="H11" s="54"/>
      <c r="I11" s="54"/>
    </row>
    <row r="12" spans="1:9" ht="16.5" customHeight="1">
      <c r="A12" s="5"/>
      <c r="B12" s="52" t="s">
        <v>79</v>
      </c>
      <c r="C12" s="52"/>
      <c r="D12" s="52"/>
      <c r="E12" s="52"/>
      <c r="F12" s="52"/>
      <c r="G12" s="52"/>
      <c r="H12" s="52"/>
      <c r="I12" s="52"/>
    </row>
    <row r="13" spans="1:9" ht="40.5" customHeight="1">
      <c r="A13" s="12"/>
      <c r="B13" s="6" t="s">
        <v>36</v>
      </c>
      <c r="C13" s="7" t="s">
        <v>0</v>
      </c>
      <c r="D13" s="8" t="s">
        <v>1</v>
      </c>
      <c r="E13" s="8" t="s">
        <v>84</v>
      </c>
      <c r="F13" s="22"/>
      <c r="G13" s="22"/>
      <c r="H13" s="47" t="s">
        <v>85</v>
      </c>
      <c r="I13" s="48" t="s">
        <v>86</v>
      </c>
    </row>
    <row r="14" spans="1:9" ht="33.75" customHeight="1">
      <c r="A14" s="9"/>
      <c r="B14" s="12">
        <v>1</v>
      </c>
      <c r="C14" s="13" t="s">
        <v>55</v>
      </c>
      <c r="D14" s="14" t="s">
        <v>2</v>
      </c>
      <c r="E14" s="27">
        <f>SUM(E15:E17)</f>
        <v>1129.246</v>
      </c>
      <c r="F14" s="30">
        <f>SUM(F15:F17)</f>
        <v>1129246</v>
      </c>
      <c r="G14" s="30">
        <f>SUM(G15:G17)</f>
        <v>1057246</v>
      </c>
      <c r="H14" s="27">
        <f>SUM(H15:H17)</f>
        <v>1057.246</v>
      </c>
      <c r="I14" s="56">
        <f>H14/E14</f>
        <v>0.9362406419858915</v>
      </c>
    </row>
    <row r="15" spans="1:9" ht="17.25" customHeight="1">
      <c r="A15" s="9"/>
      <c r="B15" s="9"/>
      <c r="C15" s="15" t="s">
        <v>49</v>
      </c>
      <c r="D15" s="16" t="s">
        <v>3</v>
      </c>
      <c r="E15" s="28">
        <f>F15/1000</f>
        <v>673.05207</v>
      </c>
      <c r="F15" s="31">
        <v>673052.07</v>
      </c>
      <c r="G15" s="31">
        <v>612052.07</v>
      </c>
      <c r="H15" s="28">
        <f>G15/1000</f>
        <v>612.05207</v>
      </c>
      <c r="I15" s="55">
        <f aca="true" t="shared" si="0" ref="I15:I76">H15/E15</f>
        <v>0.9093680820266996</v>
      </c>
    </row>
    <row r="16" spans="1:9" ht="25.5" customHeight="1">
      <c r="A16" s="9"/>
      <c r="B16" s="9"/>
      <c r="C16" s="15" t="s">
        <v>50</v>
      </c>
      <c r="D16" s="16" t="s">
        <v>4</v>
      </c>
      <c r="E16" s="28">
        <f>F16/1000</f>
        <v>313.90893</v>
      </c>
      <c r="F16" s="31">
        <v>313908.93</v>
      </c>
      <c r="G16" s="31">
        <v>313908.93</v>
      </c>
      <c r="H16" s="28">
        <f>G16/1000</f>
        <v>313.90893</v>
      </c>
      <c r="I16" s="55">
        <f t="shared" si="0"/>
        <v>1</v>
      </c>
    </row>
    <row r="17" spans="1:9" ht="25.5" customHeight="1">
      <c r="A17" s="9"/>
      <c r="B17" s="9"/>
      <c r="C17" s="15" t="s">
        <v>51</v>
      </c>
      <c r="D17" s="16" t="s">
        <v>5</v>
      </c>
      <c r="E17" s="28">
        <f>F17/1000</f>
        <v>142.285</v>
      </c>
      <c r="F17" s="31">
        <v>142285</v>
      </c>
      <c r="G17" s="31">
        <v>131285</v>
      </c>
      <c r="H17" s="28">
        <f>G17/1000</f>
        <v>131.285</v>
      </c>
      <c r="I17" s="55">
        <f t="shared" si="0"/>
        <v>0.9226903749516815</v>
      </c>
    </row>
    <row r="18" spans="1:9" ht="35.25" customHeight="1">
      <c r="A18" s="9"/>
      <c r="B18" s="12">
        <v>2</v>
      </c>
      <c r="C18" s="38" t="s">
        <v>56</v>
      </c>
      <c r="D18" s="14" t="s">
        <v>6</v>
      </c>
      <c r="E18" s="27">
        <f>SUM(E19:E24)</f>
        <v>138781.98082</v>
      </c>
      <c r="F18" s="30">
        <f>SUM(F19:F24)</f>
        <v>138781980.82</v>
      </c>
      <c r="G18" s="30">
        <f>SUM(G19:G24)</f>
        <v>137485663.88</v>
      </c>
      <c r="H18" s="27">
        <f>SUM(H19:H24)</f>
        <v>137485.66388</v>
      </c>
      <c r="I18" s="56">
        <f t="shared" si="0"/>
        <v>0.9906593281610434</v>
      </c>
    </row>
    <row r="19" spans="1:9" ht="29.25" customHeight="1">
      <c r="A19" s="9"/>
      <c r="B19" s="9"/>
      <c r="C19" s="15" t="s">
        <v>7</v>
      </c>
      <c r="D19" s="16" t="s">
        <v>8</v>
      </c>
      <c r="E19" s="28">
        <f aca="true" t="shared" si="1" ref="E19:E24">F19/1000</f>
        <v>57552.298189999994</v>
      </c>
      <c r="F19" s="31">
        <v>57552298.19</v>
      </c>
      <c r="G19" s="31">
        <v>57051340.48</v>
      </c>
      <c r="H19" s="28">
        <f aca="true" t="shared" si="2" ref="H19:H24">G19/1000</f>
        <v>57051.34048</v>
      </c>
      <c r="I19" s="55">
        <f t="shared" si="0"/>
        <v>0.9912956089373501</v>
      </c>
    </row>
    <row r="20" spans="1:9" ht="18" customHeight="1">
      <c r="A20" s="9"/>
      <c r="B20" s="9"/>
      <c r="C20" s="15" t="s">
        <v>9</v>
      </c>
      <c r="D20" s="16" t="s">
        <v>10</v>
      </c>
      <c r="E20" s="28">
        <f t="shared" si="1"/>
        <v>10087.24002</v>
      </c>
      <c r="F20" s="31">
        <v>10087240.02</v>
      </c>
      <c r="G20" s="31">
        <v>10077131.7</v>
      </c>
      <c r="H20" s="28">
        <f t="shared" si="2"/>
        <v>10077.1317</v>
      </c>
      <c r="I20" s="55">
        <f t="shared" si="0"/>
        <v>0.9989979102331304</v>
      </c>
    </row>
    <row r="21" spans="1:9" ht="18" customHeight="1">
      <c r="A21" s="9"/>
      <c r="B21" s="9"/>
      <c r="C21" s="15" t="s">
        <v>11</v>
      </c>
      <c r="D21" s="16" t="s">
        <v>12</v>
      </c>
      <c r="E21" s="28">
        <f t="shared" si="1"/>
        <v>4276.31653</v>
      </c>
      <c r="F21" s="31">
        <v>4276316.53</v>
      </c>
      <c r="G21" s="31">
        <v>4268775.4</v>
      </c>
      <c r="H21" s="28">
        <f t="shared" si="2"/>
        <v>4268.7754</v>
      </c>
      <c r="I21" s="55">
        <f t="shared" si="0"/>
        <v>0.9982365360592239</v>
      </c>
    </row>
    <row r="22" spans="1:9" ht="23.25" customHeight="1">
      <c r="A22" s="9"/>
      <c r="B22" s="9"/>
      <c r="C22" s="15" t="s">
        <v>13</v>
      </c>
      <c r="D22" s="16" t="s">
        <v>14</v>
      </c>
      <c r="E22" s="28">
        <f t="shared" si="1"/>
        <v>37390.49082</v>
      </c>
      <c r="F22" s="31">
        <v>37390490.82</v>
      </c>
      <c r="G22" s="31">
        <v>36953943.99</v>
      </c>
      <c r="H22" s="28">
        <f t="shared" si="2"/>
        <v>36953.94399</v>
      </c>
      <c r="I22" s="55">
        <f t="shared" si="0"/>
        <v>0.988324656338384</v>
      </c>
    </row>
    <row r="23" spans="1:9" ht="26.25" customHeight="1">
      <c r="A23" s="9"/>
      <c r="B23" s="9"/>
      <c r="C23" s="15" t="s">
        <v>15</v>
      </c>
      <c r="D23" s="16" t="s">
        <v>16</v>
      </c>
      <c r="E23" s="28">
        <f t="shared" si="1"/>
        <v>19960.954859999998</v>
      </c>
      <c r="F23" s="31">
        <v>19960954.86</v>
      </c>
      <c r="G23" s="31">
        <v>19635588.09</v>
      </c>
      <c r="H23" s="28">
        <f t="shared" si="2"/>
        <v>19635.58809</v>
      </c>
      <c r="I23" s="55">
        <f t="shared" si="0"/>
        <v>0.9836998393973625</v>
      </c>
    </row>
    <row r="24" spans="1:9" ht="21.75" customHeight="1">
      <c r="A24" s="9"/>
      <c r="B24" s="9"/>
      <c r="C24" s="15" t="s">
        <v>17</v>
      </c>
      <c r="D24" s="16" t="s">
        <v>18</v>
      </c>
      <c r="E24" s="28">
        <f t="shared" si="1"/>
        <v>9514.680400000001</v>
      </c>
      <c r="F24" s="31">
        <v>9514680.4</v>
      </c>
      <c r="G24" s="31">
        <v>9498884.22</v>
      </c>
      <c r="H24" s="28">
        <f t="shared" si="2"/>
        <v>9498.88422</v>
      </c>
      <c r="I24" s="55">
        <f t="shared" si="0"/>
        <v>0.9983398097113171</v>
      </c>
    </row>
    <row r="25" spans="1:9" ht="30" customHeight="1">
      <c r="A25" s="9"/>
      <c r="B25" s="12">
        <v>3</v>
      </c>
      <c r="C25" s="38" t="s">
        <v>57</v>
      </c>
      <c r="D25" s="39">
        <v>6300000000</v>
      </c>
      <c r="E25" s="27">
        <f>SUM(E26:E28)</f>
        <v>22543.04133</v>
      </c>
      <c r="F25" s="30">
        <f>SUM(F26:F28)</f>
        <v>22543041.330000002</v>
      </c>
      <c r="G25" s="30">
        <f>SUM(G26:G28)</f>
        <v>22539870.590000004</v>
      </c>
      <c r="H25" s="27">
        <f>SUM(H26:H28)</f>
        <v>22539.870590000002</v>
      </c>
      <c r="I25" s="56">
        <f t="shared" si="0"/>
        <v>0.999859347283555</v>
      </c>
    </row>
    <row r="26" spans="1:9" ht="27.75" customHeight="1">
      <c r="A26" s="9"/>
      <c r="B26" s="9"/>
      <c r="C26" s="15" t="s">
        <v>80</v>
      </c>
      <c r="D26" s="10">
        <v>6310000000</v>
      </c>
      <c r="E26" s="28">
        <f>F26/1000</f>
        <v>19423.56081</v>
      </c>
      <c r="F26" s="31">
        <v>19423560.81</v>
      </c>
      <c r="G26" s="31">
        <v>19420390.07</v>
      </c>
      <c r="H26" s="28">
        <f>G26/1000</f>
        <v>19420.39007</v>
      </c>
      <c r="I26" s="55">
        <f t="shared" si="0"/>
        <v>0.9998367580470433</v>
      </c>
    </row>
    <row r="27" spans="1:9" ht="22.5" customHeight="1">
      <c r="A27" s="9"/>
      <c r="B27" s="9"/>
      <c r="C27" s="15" t="s">
        <v>81</v>
      </c>
      <c r="D27" s="10">
        <v>6320000000</v>
      </c>
      <c r="E27" s="28">
        <f>F27/1000</f>
        <v>733.8699200000001</v>
      </c>
      <c r="F27" s="31">
        <v>733869.92</v>
      </c>
      <c r="G27" s="31">
        <v>733869.92</v>
      </c>
      <c r="H27" s="28">
        <f>G27/1000</f>
        <v>733.8699200000001</v>
      </c>
      <c r="I27" s="55">
        <f t="shared" si="0"/>
        <v>1</v>
      </c>
    </row>
    <row r="28" spans="1:9" ht="35.25" customHeight="1">
      <c r="A28" s="9"/>
      <c r="B28" s="9"/>
      <c r="C28" s="15" t="s">
        <v>82</v>
      </c>
      <c r="D28" s="10">
        <v>6330000000</v>
      </c>
      <c r="E28" s="28">
        <f>F28/1000</f>
        <v>2385.6106</v>
      </c>
      <c r="F28" s="31">
        <v>2385610.6</v>
      </c>
      <c r="G28" s="31">
        <v>2385610.6</v>
      </c>
      <c r="H28" s="28">
        <f>G28/1000</f>
        <v>2385.6106</v>
      </c>
      <c r="I28" s="55">
        <f t="shared" si="0"/>
        <v>1</v>
      </c>
    </row>
    <row r="29" spans="1:9" ht="24" customHeight="1">
      <c r="A29" s="9"/>
      <c r="B29" s="12">
        <v>4</v>
      </c>
      <c r="C29" s="38" t="s">
        <v>59</v>
      </c>
      <c r="D29" s="14" t="s">
        <v>19</v>
      </c>
      <c r="E29" s="27">
        <f>SUM(E30:E35)</f>
        <v>54032.52472</v>
      </c>
      <c r="F29" s="30">
        <f>SUM(F30:F35)</f>
        <v>54032524.72</v>
      </c>
      <c r="G29" s="30">
        <f>SUM(G30:G35)</f>
        <v>51020314.3</v>
      </c>
      <c r="H29" s="27">
        <f>SUM(H30:H35)</f>
        <v>51020.3143</v>
      </c>
      <c r="I29" s="56">
        <f t="shared" si="0"/>
        <v>0.9442519031711091</v>
      </c>
    </row>
    <row r="30" spans="1:9" ht="27.75" customHeight="1">
      <c r="A30" s="9"/>
      <c r="B30" s="9"/>
      <c r="C30" s="15" t="s">
        <v>41</v>
      </c>
      <c r="D30" s="16" t="s">
        <v>20</v>
      </c>
      <c r="E30" s="28">
        <f aca="true" t="shared" si="3" ref="E30:E35">F30/1000</f>
        <v>0</v>
      </c>
      <c r="F30" s="31">
        <v>0</v>
      </c>
      <c r="G30" s="31">
        <v>0</v>
      </c>
      <c r="H30" s="28">
        <f aca="true" t="shared" si="4" ref="H30:H35">G30/1000</f>
        <v>0</v>
      </c>
      <c r="I30" s="55">
        <v>0</v>
      </c>
    </row>
    <row r="31" spans="1:9" ht="27.75" customHeight="1">
      <c r="A31" s="9"/>
      <c r="B31" s="9"/>
      <c r="C31" s="15" t="s">
        <v>42</v>
      </c>
      <c r="D31" s="16" t="s">
        <v>21</v>
      </c>
      <c r="E31" s="28">
        <f t="shared" si="3"/>
        <v>1318.189</v>
      </c>
      <c r="F31" s="31">
        <v>1318189</v>
      </c>
      <c r="G31" s="31">
        <v>1318189</v>
      </c>
      <c r="H31" s="28">
        <f t="shared" si="4"/>
        <v>1318.189</v>
      </c>
      <c r="I31" s="55">
        <f t="shared" si="0"/>
        <v>1</v>
      </c>
    </row>
    <row r="32" spans="1:9" ht="27" customHeight="1">
      <c r="A32" s="9"/>
      <c r="B32" s="9"/>
      <c r="C32" s="15" t="s">
        <v>38</v>
      </c>
      <c r="D32" s="10">
        <v>6530000000</v>
      </c>
      <c r="E32" s="28">
        <f t="shared" si="3"/>
        <v>38698.10996</v>
      </c>
      <c r="F32" s="31">
        <v>38698109.96</v>
      </c>
      <c r="G32" s="31">
        <v>35692625.3</v>
      </c>
      <c r="H32" s="28">
        <f t="shared" si="4"/>
        <v>35692.6253</v>
      </c>
      <c r="I32" s="55">
        <f t="shared" si="0"/>
        <v>0.9223351046573954</v>
      </c>
    </row>
    <row r="33" spans="1:9" ht="23.25" customHeight="1">
      <c r="A33" s="9"/>
      <c r="B33" s="9"/>
      <c r="C33" s="15" t="s">
        <v>70</v>
      </c>
      <c r="D33" s="10">
        <v>6540000000</v>
      </c>
      <c r="E33" s="28">
        <f t="shared" si="3"/>
        <v>2730.4701800000003</v>
      </c>
      <c r="F33" s="31">
        <v>2730470.18</v>
      </c>
      <c r="G33" s="31">
        <v>2723744.42</v>
      </c>
      <c r="H33" s="28">
        <f t="shared" si="4"/>
        <v>2723.74442</v>
      </c>
      <c r="I33" s="55">
        <f t="shared" si="0"/>
        <v>0.9975367758823134</v>
      </c>
    </row>
    <row r="34" spans="1:9" ht="24.75" customHeight="1">
      <c r="A34" s="9"/>
      <c r="B34" s="9"/>
      <c r="C34" s="15" t="s">
        <v>78</v>
      </c>
      <c r="D34" s="10">
        <v>6550000000</v>
      </c>
      <c r="E34" s="28">
        <f t="shared" si="3"/>
        <v>11285.755580000001</v>
      </c>
      <c r="F34" s="31">
        <v>11285755.58</v>
      </c>
      <c r="G34" s="31">
        <v>11285755.58</v>
      </c>
      <c r="H34" s="28">
        <f t="shared" si="4"/>
        <v>11285.755580000001</v>
      </c>
      <c r="I34" s="55">
        <f t="shared" si="0"/>
        <v>1</v>
      </c>
    </row>
    <row r="35" spans="1:9" ht="24.75" customHeight="1">
      <c r="A35" s="9"/>
      <c r="B35" s="9"/>
      <c r="C35" s="15" t="s">
        <v>89</v>
      </c>
      <c r="D35" s="10">
        <v>6560000000</v>
      </c>
      <c r="E35" s="28">
        <f t="shared" si="3"/>
        <v>0</v>
      </c>
      <c r="F35" s="31">
        <v>0</v>
      </c>
      <c r="G35" s="31">
        <v>0</v>
      </c>
      <c r="H35" s="28">
        <f t="shared" si="4"/>
        <v>0</v>
      </c>
      <c r="I35" s="55">
        <v>0</v>
      </c>
    </row>
    <row r="36" spans="1:9" ht="26.25" customHeight="1">
      <c r="A36" s="9"/>
      <c r="B36" s="12">
        <v>5</v>
      </c>
      <c r="C36" s="38" t="s">
        <v>60</v>
      </c>
      <c r="D36" s="14" t="s">
        <v>22</v>
      </c>
      <c r="E36" s="27">
        <f>SUM(E37:E39)</f>
        <v>47133.50203</v>
      </c>
      <c r="F36" s="30">
        <f>SUM(F37:F39)</f>
        <v>47133502.03</v>
      </c>
      <c r="G36" s="30">
        <f>SUM(G37:G39)</f>
        <v>47128430.44</v>
      </c>
      <c r="H36" s="27">
        <f>SUM(H37:H39)</f>
        <v>47128.430440000004</v>
      </c>
      <c r="I36" s="56">
        <f t="shared" si="0"/>
        <v>0.9998923994657394</v>
      </c>
    </row>
    <row r="37" spans="1:9" ht="38.25" customHeight="1">
      <c r="A37" s="9"/>
      <c r="B37" s="9"/>
      <c r="C37" s="15" t="s">
        <v>43</v>
      </c>
      <c r="D37" s="16" t="s">
        <v>23</v>
      </c>
      <c r="E37" s="28">
        <f>F37/1000</f>
        <v>0</v>
      </c>
      <c r="F37" s="31">
        <v>0</v>
      </c>
      <c r="G37" s="31">
        <v>0</v>
      </c>
      <c r="H37" s="28">
        <f>G37/1000</f>
        <v>0</v>
      </c>
      <c r="I37" s="55">
        <v>0</v>
      </c>
    </row>
    <row r="38" spans="1:9" ht="28.5" customHeight="1">
      <c r="A38" s="9"/>
      <c r="B38" s="9"/>
      <c r="C38" s="15" t="s">
        <v>44</v>
      </c>
      <c r="D38" s="16" t="s">
        <v>24</v>
      </c>
      <c r="E38" s="28">
        <f>F38/1000</f>
        <v>44879.01814</v>
      </c>
      <c r="F38" s="31">
        <f>44879077.59-59.45</f>
        <v>44879018.14</v>
      </c>
      <c r="G38" s="31">
        <f>44874006-59.45</f>
        <v>44873946.55</v>
      </c>
      <c r="H38" s="28">
        <f>G38/1000</f>
        <v>44873.94655</v>
      </c>
      <c r="I38" s="55">
        <f t="shared" si="0"/>
        <v>0.9998869941854749</v>
      </c>
    </row>
    <row r="39" spans="1:9" ht="42" customHeight="1">
      <c r="A39" s="9"/>
      <c r="B39" s="9"/>
      <c r="C39" s="15" t="s">
        <v>45</v>
      </c>
      <c r="D39" s="16" t="s">
        <v>25</v>
      </c>
      <c r="E39" s="28">
        <f>F39/1000</f>
        <v>2254.48389</v>
      </c>
      <c r="F39" s="31">
        <v>2254483.89</v>
      </c>
      <c r="G39" s="31">
        <v>2254483.89</v>
      </c>
      <c r="H39" s="28">
        <f>G39/1000</f>
        <v>2254.48389</v>
      </c>
      <c r="I39" s="55">
        <f t="shared" si="0"/>
        <v>1</v>
      </c>
    </row>
    <row r="40" spans="1:9" ht="39.75" customHeight="1">
      <c r="A40" s="9"/>
      <c r="B40" s="12">
        <v>6</v>
      </c>
      <c r="C40" s="38" t="s">
        <v>61</v>
      </c>
      <c r="D40" s="39">
        <v>670000000</v>
      </c>
      <c r="E40" s="27">
        <f>SUM(E41:E42)</f>
        <v>203973.73815</v>
      </c>
      <c r="F40" s="30">
        <f>SUM(F41:F42)</f>
        <v>203973738.14999998</v>
      </c>
      <c r="G40" s="30">
        <f>SUM(G41:G42)</f>
        <v>107812874.69</v>
      </c>
      <c r="H40" s="27">
        <f>SUM(H41:H42)</f>
        <v>107812.87469</v>
      </c>
      <c r="I40" s="56">
        <f t="shared" si="0"/>
        <v>0.5285625280383675</v>
      </c>
    </row>
    <row r="41" spans="1:9" ht="20.25" customHeight="1">
      <c r="A41" s="9"/>
      <c r="B41" s="9"/>
      <c r="C41" s="15" t="s">
        <v>26</v>
      </c>
      <c r="D41" s="10">
        <v>6710000000</v>
      </c>
      <c r="E41" s="28">
        <f>F41/1000</f>
        <v>9387.16351</v>
      </c>
      <c r="F41" s="31">
        <v>9387163.51</v>
      </c>
      <c r="G41" s="31">
        <v>9387163.5</v>
      </c>
      <c r="H41" s="28">
        <f>G41/1000</f>
        <v>9387.1635</v>
      </c>
      <c r="I41" s="55">
        <f t="shared" si="0"/>
        <v>0.9999999989347155</v>
      </c>
    </row>
    <row r="42" spans="1:9" ht="39" customHeight="1">
      <c r="A42" s="9"/>
      <c r="B42" s="9"/>
      <c r="C42" s="15" t="s">
        <v>27</v>
      </c>
      <c r="D42" s="10">
        <v>6720000000</v>
      </c>
      <c r="E42" s="28">
        <f>F42/1000</f>
        <v>194586.57463999998</v>
      </c>
      <c r="F42" s="31">
        <v>194586574.64</v>
      </c>
      <c r="G42" s="31">
        <v>98425711.19</v>
      </c>
      <c r="H42" s="28">
        <f>G42/1000</f>
        <v>98425.71119</v>
      </c>
      <c r="I42" s="55">
        <f t="shared" si="0"/>
        <v>0.5058196402917061</v>
      </c>
    </row>
    <row r="43" spans="1:9" ht="25.5" customHeight="1">
      <c r="A43" s="9"/>
      <c r="B43" s="12">
        <v>7</v>
      </c>
      <c r="C43" s="38" t="s">
        <v>62</v>
      </c>
      <c r="D43" s="14" t="s">
        <v>28</v>
      </c>
      <c r="E43" s="27">
        <f>SUM(E44:E45)</f>
        <v>141540.60261</v>
      </c>
      <c r="F43" s="30">
        <f>SUM(F44:F45)</f>
        <v>141540602.61</v>
      </c>
      <c r="G43" s="30">
        <f>SUM(G44:G45)</f>
        <v>138930592.54</v>
      </c>
      <c r="H43" s="27">
        <f>SUM(H44:H45)</f>
        <v>138930.59253999998</v>
      </c>
      <c r="I43" s="56">
        <f t="shared" si="0"/>
        <v>0.981559990406487</v>
      </c>
    </row>
    <row r="44" spans="1:9" ht="30.75" customHeight="1">
      <c r="A44" s="9"/>
      <c r="B44" s="9"/>
      <c r="C44" s="15" t="s">
        <v>47</v>
      </c>
      <c r="D44" s="16" t="s">
        <v>29</v>
      </c>
      <c r="E44" s="28">
        <f>F44/1000</f>
        <v>138198.75596</v>
      </c>
      <c r="F44" s="31">
        <v>138198755.96</v>
      </c>
      <c r="G44" s="31">
        <v>136630906.78</v>
      </c>
      <c r="H44" s="28">
        <f>G44/1000</f>
        <v>136630.90678</v>
      </c>
      <c r="I44" s="55">
        <f t="shared" si="0"/>
        <v>0.9886551136505612</v>
      </c>
    </row>
    <row r="45" spans="1:9" ht="27" customHeight="1">
      <c r="A45" s="9"/>
      <c r="B45" s="9"/>
      <c r="C45" s="15" t="s">
        <v>46</v>
      </c>
      <c r="D45" s="16" t="s">
        <v>30</v>
      </c>
      <c r="E45" s="28">
        <f>F45/1000</f>
        <v>3341.84665</v>
      </c>
      <c r="F45" s="31">
        <v>3341846.65</v>
      </c>
      <c r="G45" s="31">
        <v>2299685.76</v>
      </c>
      <c r="H45" s="28">
        <f>G45/1000</f>
        <v>2299.68576</v>
      </c>
      <c r="I45" s="55">
        <f t="shared" si="0"/>
        <v>0.6881482009355516</v>
      </c>
    </row>
    <row r="46" spans="1:9" ht="40.5" customHeight="1">
      <c r="A46" s="9"/>
      <c r="B46" s="12">
        <v>8</v>
      </c>
      <c r="C46" s="38" t="s">
        <v>90</v>
      </c>
      <c r="D46" s="14" t="s">
        <v>31</v>
      </c>
      <c r="E46" s="27">
        <f>SUM(E47:E47)</f>
        <v>225</v>
      </c>
      <c r="F46" s="30">
        <f>SUM(F47:F47)</f>
        <v>225000</v>
      </c>
      <c r="G46" s="30">
        <f>SUM(G47:G47)</f>
        <v>220000</v>
      </c>
      <c r="H46" s="27">
        <f>SUM(H47:H47)</f>
        <v>220</v>
      </c>
      <c r="I46" s="56">
        <f t="shared" si="0"/>
        <v>0.9777777777777777</v>
      </c>
    </row>
    <row r="47" spans="1:9" ht="25.5" customHeight="1">
      <c r="A47" s="9"/>
      <c r="B47" s="9"/>
      <c r="C47" s="15" t="s">
        <v>91</v>
      </c>
      <c r="D47" s="10">
        <v>6910000000</v>
      </c>
      <c r="E47" s="28">
        <f>F47/1000</f>
        <v>225</v>
      </c>
      <c r="F47" s="31">
        <v>225000</v>
      </c>
      <c r="G47" s="31">
        <v>220000</v>
      </c>
      <c r="H47" s="28">
        <f>G47/1000</f>
        <v>220</v>
      </c>
      <c r="I47" s="55">
        <f t="shared" si="0"/>
        <v>0.9777777777777777</v>
      </c>
    </row>
    <row r="48" spans="1:9" ht="24" customHeight="1">
      <c r="A48" s="9"/>
      <c r="B48" s="12">
        <v>9</v>
      </c>
      <c r="C48" s="38" t="s">
        <v>63</v>
      </c>
      <c r="D48" s="14" t="s">
        <v>32</v>
      </c>
      <c r="E48" s="27">
        <f>SUM(E49:E49)</f>
        <v>915.3</v>
      </c>
      <c r="F48" s="30">
        <f>SUM(F49:F49)</f>
        <v>915300</v>
      </c>
      <c r="G48" s="30">
        <f>SUM(G49:G49)</f>
        <v>912208.16</v>
      </c>
      <c r="H48" s="27">
        <f>SUM(H49:H49)</f>
        <v>912.20816</v>
      </c>
      <c r="I48" s="56">
        <f t="shared" si="0"/>
        <v>0.9966220474161478</v>
      </c>
    </row>
    <row r="49" spans="1:9" ht="28.5" customHeight="1">
      <c r="A49" s="9"/>
      <c r="B49" s="9"/>
      <c r="C49" s="15" t="s">
        <v>92</v>
      </c>
      <c r="D49" s="10">
        <v>7000000000</v>
      </c>
      <c r="E49" s="28">
        <f>F49/1000</f>
        <v>915.3</v>
      </c>
      <c r="F49" s="31">
        <v>915300</v>
      </c>
      <c r="G49" s="31">
        <v>912208.16</v>
      </c>
      <c r="H49" s="28">
        <f>G49/1000</f>
        <v>912.20816</v>
      </c>
      <c r="I49" s="55">
        <f t="shared" si="0"/>
        <v>0.9966220474161478</v>
      </c>
    </row>
    <row r="50" spans="1:9" ht="32.25" customHeight="1">
      <c r="A50" s="9"/>
      <c r="B50" s="12">
        <v>10</v>
      </c>
      <c r="C50" s="38" t="s">
        <v>64</v>
      </c>
      <c r="D50" s="14" t="s">
        <v>33</v>
      </c>
      <c r="E50" s="27">
        <f>SUM(E51:E52)</f>
        <v>9560.26222</v>
      </c>
      <c r="F50" s="30">
        <f>SUM(F51:F52)</f>
        <v>9560262.219999999</v>
      </c>
      <c r="G50" s="30">
        <f>SUM(G51:G52)</f>
        <v>9463118.66</v>
      </c>
      <c r="H50" s="27">
        <f>SUM(H51:H52)</f>
        <v>9463.11866</v>
      </c>
      <c r="I50" s="56">
        <f t="shared" si="0"/>
        <v>0.9898388184586845</v>
      </c>
    </row>
    <row r="51" spans="1:9" ht="27" customHeight="1">
      <c r="A51" s="9"/>
      <c r="B51" s="9"/>
      <c r="C51" s="15" t="s">
        <v>48</v>
      </c>
      <c r="D51" s="16" t="s">
        <v>34</v>
      </c>
      <c r="E51" s="28">
        <f>F51/1000</f>
        <v>3012.216</v>
      </c>
      <c r="F51" s="31">
        <v>3012216</v>
      </c>
      <c r="G51" s="31">
        <v>2988609.77</v>
      </c>
      <c r="H51" s="28">
        <f>G51/1000</f>
        <v>2988.60977</v>
      </c>
      <c r="I51" s="55">
        <f t="shared" si="0"/>
        <v>0.9921631682455707</v>
      </c>
    </row>
    <row r="52" spans="1:9" ht="33.75" customHeight="1">
      <c r="A52" s="9"/>
      <c r="B52" s="9"/>
      <c r="C52" s="15" t="s">
        <v>69</v>
      </c>
      <c r="D52" s="16" t="s">
        <v>35</v>
      </c>
      <c r="E52" s="28">
        <f>F52/1000</f>
        <v>6548.04622</v>
      </c>
      <c r="F52" s="31">
        <v>6548046.22</v>
      </c>
      <c r="G52" s="31">
        <v>6474508.89</v>
      </c>
      <c r="H52" s="28">
        <f>G52/1000</f>
        <v>6474.50889</v>
      </c>
      <c r="I52" s="55">
        <f t="shared" si="0"/>
        <v>0.9887695768280633</v>
      </c>
    </row>
    <row r="53" spans="1:9" ht="52.5" customHeight="1">
      <c r="A53" s="9"/>
      <c r="B53" s="12">
        <v>11</v>
      </c>
      <c r="C53" s="40" t="s">
        <v>66</v>
      </c>
      <c r="D53" s="41">
        <v>7300000000</v>
      </c>
      <c r="E53" s="27">
        <f>SUM(E54:E55)</f>
        <v>22520.1569</v>
      </c>
      <c r="F53" s="30">
        <f>SUM(F54:F55)</f>
        <v>22520156.9</v>
      </c>
      <c r="G53" s="30">
        <f>SUM(G54:G55)</f>
        <v>22520156.89</v>
      </c>
      <c r="H53" s="27">
        <f>SUM(H54:H55)</f>
        <v>22520.15689</v>
      </c>
      <c r="I53" s="56">
        <f t="shared" si="0"/>
        <v>0.9999999995559532</v>
      </c>
    </row>
    <row r="54" spans="1:9" ht="29.25" customHeight="1">
      <c r="A54" s="9"/>
      <c r="B54" s="9"/>
      <c r="C54" s="34" t="s">
        <v>52</v>
      </c>
      <c r="D54" s="32">
        <v>7310000000</v>
      </c>
      <c r="E54" s="28">
        <f>F54/1000</f>
        <v>9372.76094</v>
      </c>
      <c r="F54" s="31">
        <v>9372760.94</v>
      </c>
      <c r="G54" s="31">
        <v>9372760.94</v>
      </c>
      <c r="H54" s="28">
        <f>G54/1000</f>
        <v>9372.76094</v>
      </c>
      <c r="I54" s="55">
        <f t="shared" si="0"/>
        <v>1</v>
      </c>
    </row>
    <row r="55" spans="1:9" ht="21" customHeight="1">
      <c r="A55" s="9"/>
      <c r="B55" s="9"/>
      <c r="C55" s="34" t="s">
        <v>53</v>
      </c>
      <c r="D55" s="10">
        <v>7320000000</v>
      </c>
      <c r="E55" s="28">
        <f>F55/1000</f>
        <v>13147.395960000002</v>
      </c>
      <c r="F55" s="31">
        <v>13147395.96</v>
      </c>
      <c r="G55" s="31">
        <v>13147395.95</v>
      </c>
      <c r="H55" s="28">
        <f>G55/1000</f>
        <v>13147.39595</v>
      </c>
      <c r="I55" s="55">
        <f t="shared" si="0"/>
        <v>0.999999999239393</v>
      </c>
    </row>
    <row r="56" spans="1:9" ht="41.25" customHeight="1">
      <c r="A56" s="9"/>
      <c r="B56" s="12">
        <v>12</v>
      </c>
      <c r="C56" s="38" t="s">
        <v>88</v>
      </c>
      <c r="D56" s="39">
        <v>7400000000</v>
      </c>
      <c r="E56" s="27">
        <f>SUM(E57:E60)</f>
        <v>1032702.26765</v>
      </c>
      <c r="F56" s="49">
        <f>SUM(F57:F60)</f>
        <v>1032702267.6500001</v>
      </c>
      <c r="G56" s="49">
        <f>SUM(G57:G60)</f>
        <v>977483039.1700001</v>
      </c>
      <c r="H56" s="27">
        <f>SUM(H57:H61)</f>
        <v>977743.0651700001</v>
      </c>
      <c r="I56" s="56">
        <f t="shared" si="0"/>
        <v>0.9467811738178282</v>
      </c>
    </row>
    <row r="57" spans="1:9" ht="19.5" customHeight="1">
      <c r="A57" s="9"/>
      <c r="B57" s="9"/>
      <c r="C57" s="15" t="s">
        <v>54</v>
      </c>
      <c r="D57" s="10">
        <v>7410000000</v>
      </c>
      <c r="E57" s="28">
        <f aca="true" t="shared" si="5" ref="E57:E66">F57/1000</f>
        <v>289664.68317000003</v>
      </c>
      <c r="F57" s="50">
        <v>289664683.17</v>
      </c>
      <c r="G57" s="50">
        <v>288525954.24</v>
      </c>
      <c r="H57" s="28">
        <f aca="true" t="shared" si="6" ref="H57:H66">G57/1000</f>
        <v>288525.95424</v>
      </c>
      <c r="I57" s="55">
        <f t="shared" si="0"/>
        <v>0.996068803012027</v>
      </c>
    </row>
    <row r="58" spans="1:9" ht="22.5" customHeight="1">
      <c r="A58" s="9"/>
      <c r="B58" s="9"/>
      <c r="C58" s="15" t="s">
        <v>39</v>
      </c>
      <c r="D58" s="10">
        <v>7420000000</v>
      </c>
      <c r="E58" s="28">
        <f t="shared" si="5"/>
        <v>682192.98626</v>
      </c>
      <c r="F58" s="50">
        <v>682192986.26</v>
      </c>
      <c r="G58" s="50">
        <v>628112486.71</v>
      </c>
      <c r="H58" s="28">
        <f t="shared" si="6"/>
        <v>628112.4867100001</v>
      </c>
      <c r="I58" s="55">
        <f t="shared" si="0"/>
        <v>0.9207255122242072</v>
      </c>
    </row>
    <row r="59" spans="1:9" ht="25.5" customHeight="1">
      <c r="A59" s="9"/>
      <c r="B59" s="9"/>
      <c r="C59" s="15" t="s">
        <v>40</v>
      </c>
      <c r="D59" s="10">
        <v>7430000000</v>
      </c>
      <c r="E59" s="28">
        <f t="shared" si="5"/>
        <v>43337.17046</v>
      </c>
      <c r="F59" s="50">
        <v>43337170.46</v>
      </c>
      <c r="G59" s="50">
        <v>43337170.46</v>
      </c>
      <c r="H59" s="28">
        <f t="shared" si="6"/>
        <v>43337.17046</v>
      </c>
      <c r="I59" s="55">
        <f t="shared" si="0"/>
        <v>1</v>
      </c>
    </row>
    <row r="60" spans="1:9" ht="23.25" customHeight="1">
      <c r="A60" s="9"/>
      <c r="B60" s="9"/>
      <c r="C60" s="15" t="s">
        <v>93</v>
      </c>
      <c r="D60" s="10">
        <v>7440000000</v>
      </c>
      <c r="E60" s="28">
        <f t="shared" si="5"/>
        <v>17507.427760000002</v>
      </c>
      <c r="F60" s="50">
        <v>17507427.76</v>
      </c>
      <c r="G60" s="50">
        <v>17507427.76</v>
      </c>
      <c r="H60" s="28">
        <f t="shared" si="6"/>
        <v>17507.427760000002</v>
      </c>
      <c r="I60" s="55">
        <f t="shared" si="0"/>
        <v>1</v>
      </c>
    </row>
    <row r="61" spans="1:9" ht="53.25" customHeight="1">
      <c r="A61" s="9"/>
      <c r="B61" s="12">
        <v>13</v>
      </c>
      <c r="C61" s="38" t="s">
        <v>58</v>
      </c>
      <c r="D61" s="39">
        <v>750000000</v>
      </c>
      <c r="E61" s="27">
        <f t="shared" si="5"/>
        <v>260.026</v>
      </c>
      <c r="F61" s="30">
        <f>F62+F63</f>
        <v>260026</v>
      </c>
      <c r="G61" s="30">
        <f>G62+G63</f>
        <v>260026</v>
      </c>
      <c r="H61" s="27">
        <f t="shared" si="6"/>
        <v>260.026</v>
      </c>
      <c r="I61" s="56">
        <f t="shared" si="0"/>
        <v>1</v>
      </c>
    </row>
    <row r="62" spans="1:9" ht="28.5" customHeight="1">
      <c r="A62" s="9"/>
      <c r="B62" s="12"/>
      <c r="C62" s="15" t="s">
        <v>67</v>
      </c>
      <c r="D62" s="10">
        <v>751000000</v>
      </c>
      <c r="E62" s="28">
        <f t="shared" si="5"/>
        <v>196</v>
      </c>
      <c r="F62" s="31">
        <v>196000</v>
      </c>
      <c r="G62" s="31">
        <v>196000</v>
      </c>
      <c r="H62" s="28">
        <f t="shared" si="6"/>
        <v>196</v>
      </c>
      <c r="I62" s="55">
        <f t="shared" si="0"/>
        <v>1</v>
      </c>
    </row>
    <row r="63" spans="1:9" ht="24.75" customHeight="1">
      <c r="A63" s="9"/>
      <c r="B63" s="9"/>
      <c r="C63" s="15" t="s">
        <v>68</v>
      </c>
      <c r="D63" s="10">
        <v>752000000</v>
      </c>
      <c r="E63" s="28">
        <f t="shared" si="5"/>
        <v>64.026</v>
      </c>
      <c r="F63" s="31">
        <v>64026</v>
      </c>
      <c r="G63" s="31">
        <v>64026</v>
      </c>
      <c r="H63" s="28">
        <f t="shared" si="6"/>
        <v>64.026</v>
      </c>
      <c r="I63" s="55">
        <f t="shared" si="0"/>
        <v>1</v>
      </c>
    </row>
    <row r="64" spans="1:9" ht="32.25" customHeight="1">
      <c r="A64" s="9"/>
      <c r="B64" s="12">
        <v>14</v>
      </c>
      <c r="C64" s="38" t="s">
        <v>65</v>
      </c>
      <c r="D64" s="39">
        <v>7600000000</v>
      </c>
      <c r="E64" s="27">
        <f t="shared" si="5"/>
        <v>44586.320759999995</v>
      </c>
      <c r="F64" s="30">
        <f>SUM(F65:F75)</f>
        <v>44586320.76</v>
      </c>
      <c r="G64" s="30">
        <f>G65+G66+G67+G68+G69+G70+G71+G72+G73+G74+G75</f>
        <v>44551681.86</v>
      </c>
      <c r="H64" s="27">
        <f t="shared" si="6"/>
        <v>44551.68186</v>
      </c>
      <c r="I64" s="56">
        <f t="shared" si="0"/>
        <v>0.9992231047682437</v>
      </c>
    </row>
    <row r="65" spans="1:9" ht="39" customHeight="1">
      <c r="A65" s="9"/>
      <c r="B65" s="12"/>
      <c r="C65" s="15" t="s">
        <v>71</v>
      </c>
      <c r="D65" s="10">
        <v>7610100000</v>
      </c>
      <c r="E65" s="33">
        <f t="shared" si="5"/>
        <v>1741.6</v>
      </c>
      <c r="F65" s="31">
        <v>1741600</v>
      </c>
      <c r="G65" s="31">
        <v>1737972.21</v>
      </c>
      <c r="H65" s="28">
        <f t="shared" si="6"/>
        <v>1737.97221</v>
      </c>
      <c r="I65" s="55">
        <f t="shared" si="0"/>
        <v>0.9979169786403307</v>
      </c>
    </row>
    <row r="66" spans="1:9" ht="43.5" customHeight="1">
      <c r="A66" s="9"/>
      <c r="B66" s="12"/>
      <c r="C66" s="34" t="s">
        <v>72</v>
      </c>
      <c r="D66" s="32">
        <v>7610200000</v>
      </c>
      <c r="E66" s="33">
        <f t="shared" si="5"/>
        <v>180.6</v>
      </c>
      <c r="F66" s="31">
        <v>180600</v>
      </c>
      <c r="G66" s="31">
        <v>180432.04</v>
      </c>
      <c r="H66" s="28">
        <f t="shared" si="6"/>
        <v>180.43204</v>
      </c>
      <c r="I66" s="55">
        <f t="shared" si="0"/>
        <v>0.9990699889258029</v>
      </c>
    </row>
    <row r="67" spans="1:9" ht="39.75" customHeight="1">
      <c r="A67" s="9"/>
      <c r="B67" s="9"/>
      <c r="C67" s="34" t="s">
        <v>83</v>
      </c>
      <c r="D67" s="32">
        <v>7610300000</v>
      </c>
      <c r="E67" s="33">
        <f aca="true" t="shared" si="7" ref="E67:E74">F67/1000</f>
        <v>8861.14789</v>
      </c>
      <c r="F67" s="51">
        <v>8861147.89</v>
      </c>
      <c r="G67" s="51">
        <v>8848235.34</v>
      </c>
      <c r="H67" s="28">
        <f aca="true" t="shared" si="8" ref="H67:H75">G67/1000</f>
        <v>8848.23534</v>
      </c>
      <c r="I67" s="55">
        <f t="shared" si="0"/>
        <v>0.9985427903743066</v>
      </c>
    </row>
    <row r="68" spans="1:9" ht="39" customHeight="1">
      <c r="A68" s="9"/>
      <c r="B68" s="9"/>
      <c r="C68" s="34" t="s">
        <v>73</v>
      </c>
      <c r="D68" s="32">
        <v>7610400000</v>
      </c>
      <c r="E68" s="33">
        <f t="shared" si="7"/>
        <v>1</v>
      </c>
      <c r="F68" s="51">
        <v>1000</v>
      </c>
      <c r="G68" s="51">
        <v>0</v>
      </c>
      <c r="H68" s="28">
        <f t="shared" si="8"/>
        <v>0</v>
      </c>
      <c r="I68" s="55">
        <f t="shared" si="0"/>
        <v>0</v>
      </c>
    </row>
    <row r="69" spans="1:9" ht="31.5" customHeight="1">
      <c r="A69" s="9"/>
      <c r="B69" s="9"/>
      <c r="C69" s="34" t="s">
        <v>74</v>
      </c>
      <c r="D69" s="32">
        <v>7610500000</v>
      </c>
      <c r="E69" s="33">
        <f>F69/1000</f>
        <v>25954.603</v>
      </c>
      <c r="F69" s="51">
        <v>25954603</v>
      </c>
      <c r="G69" s="51">
        <v>25954603</v>
      </c>
      <c r="H69" s="28">
        <f t="shared" si="8"/>
        <v>25954.603</v>
      </c>
      <c r="I69" s="55">
        <f t="shared" si="0"/>
        <v>1</v>
      </c>
    </row>
    <row r="70" spans="1:9" ht="35.25" customHeight="1">
      <c r="A70" s="9"/>
      <c r="B70" s="9"/>
      <c r="C70" s="34" t="s">
        <v>75</v>
      </c>
      <c r="D70" s="32">
        <v>7610600000</v>
      </c>
      <c r="E70" s="33">
        <f t="shared" si="7"/>
        <v>0</v>
      </c>
      <c r="F70" s="31">
        <v>0</v>
      </c>
      <c r="G70" s="51">
        <v>0</v>
      </c>
      <c r="H70" s="28">
        <f t="shared" si="8"/>
        <v>0</v>
      </c>
      <c r="I70" s="55">
        <v>0</v>
      </c>
    </row>
    <row r="71" spans="1:9" ht="28.5" customHeight="1">
      <c r="A71" s="9"/>
      <c r="B71" s="9"/>
      <c r="C71" s="34" t="s">
        <v>94</v>
      </c>
      <c r="D71" s="32">
        <v>7610700000</v>
      </c>
      <c r="E71" s="33">
        <f>F71/1000</f>
        <v>7813.86987</v>
      </c>
      <c r="F71" s="31">
        <v>7813869.87</v>
      </c>
      <c r="G71" s="31">
        <v>7812869.87</v>
      </c>
      <c r="H71" s="28">
        <f t="shared" si="8"/>
        <v>7812.86987</v>
      </c>
      <c r="I71" s="55">
        <f t="shared" si="0"/>
        <v>0.9998720224400154</v>
      </c>
    </row>
    <row r="72" spans="1:9" ht="42.75" customHeight="1">
      <c r="A72" s="9"/>
      <c r="B72" s="9"/>
      <c r="C72" s="34" t="s">
        <v>76</v>
      </c>
      <c r="D72" s="32">
        <v>7610800000</v>
      </c>
      <c r="E72" s="33">
        <f t="shared" si="7"/>
        <v>1</v>
      </c>
      <c r="F72" s="31">
        <v>1000</v>
      </c>
      <c r="G72" s="31">
        <v>0</v>
      </c>
      <c r="H72" s="28">
        <f t="shared" si="8"/>
        <v>0</v>
      </c>
      <c r="I72" s="55">
        <f t="shared" si="0"/>
        <v>0</v>
      </c>
    </row>
    <row r="73" spans="1:9" ht="33" customHeight="1">
      <c r="A73" s="9"/>
      <c r="B73" s="9"/>
      <c r="C73" s="34" t="s">
        <v>95</v>
      </c>
      <c r="D73" s="32">
        <v>7610900000</v>
      </c>
      <c r="E73" s="33">
        <f t="shared" si="7"/>
        <v>1</v>
      </c>
      <c r="F73" s="31">
        <v>1000</v>
      </c>
      <c r="G73" s="31">
        <v>0</v>
      </c>
      <c r="H73" s="28">
        <f t="shared" si="8"/>
        <v>0</v>
      </c>
      <c r="I73" s="55">
        <f t="shared" si="0"/>
        <v>0</v>
      </c>
    </row>
    <row r="74" spans="1:9" ht="28.5" customHeight="1">
      <c r="A74" s="9"/>
      <c r="B74" s="9"/>
      <c r="C74" s="34" t="s">
        <v>77</v>
      </c>
      <c r="D74" s="32">
        <v>7611000000</v>
      </c>
      <c r="E74" s="33">
        <f t="shared" si="7"/>
        <v>31.5</v>
      </c>
      <c r="F74" s="31">
        <v>31500</v>
      </c>
      <c r="G74" s="31">
        <v>17569.4</v>
      </c>
      <c r="H74" s="28">
        <f t="shared" si="8"/>
        <v>17.5694</v>
      </c>
      <c r="I74" s="55">
        <f t="shared" si="0"/>
        <v>0.5577587301587302</v>
      </c>
    </row>
    <row r="75" spans="1:9" ht="34.5" customHeight="1">
      <c r="A75" s="9"/>
      <c r="B75" s="9"/>
      <c r="C75" s="42" t="s">
        <v>96</v>
      </c>
      <c r="D75" s="32">
        <v>7611100000</v>
      </c>
      <c r="E75" s="33">
        <f>F75/1000</f>
        <v>0</v>
      </c>
      <c r="F75" s="31">
        <v>0</v>
      </c>
      <c r="G75" s="31">
        <v>0</v>
      </c>
      <c r="H75" s="28">
        <f t="shared" si="8"/>
        <v>0</v>
      </c>
      <c r="I75" s="55">
        <v>0</v>
      </c>
    </row>
    <row r="76" spans="1:9" ht="19.5" customHeight="1">
      <c r="A76" s="12"/>
      <c r="B76" s="9"/>
      <c r="C76" s="35" t="s">
        <v>37</v>
      </c>
      <c r="D76" s="36"/>
      <c r="E76" s="43">
        <f>F76/1000</f>
        <v>1719903.9691900003</v>
      </c>
      <c r="F76" s="31">
        <f>(F64+F61+F56+F53+F50+F48+F46+F43+F40+F36+F29+F25+F18+F14)</f>
        <v>1719903969.1900003</v>
      </c>
      <c r="G76" s="31">
        <f>G64+G61+G56+G53+G50+G48+G46+G43+G40+G36+G29+G25+G18+G14</f>
        <v>1561385223.1799998</v>
      </c>
      <c r="H76" s="27">
        <f>G76/1000</f>
        <v>1561385.2231799997</v>
      </c>
      <c r="I76" s="56">
        <f t="shared" si="0"/>
        <v>0.9078327924990742</v>
      </c>
    </row>
    <row r="77" ht="12">
      <c r="G77" s="46"/>
    </row>
    <row r="78" ht="12">
      <c r="G78" s="46"/>
    </row>
  </sheetData>
  <sheetProtection/>
  <mergeCells count="4">
    <mergeCell ref="B12:I12"/>
    <mergeCell ref="B9:F9"/>
    <mergeCell ref="B10:I10"/>
    <mergeCell ref="B11:I11"/>
  </mergeCells>
  <printOptions/>
  <pageMargins left="0.5905511811023623" right="0.1968503937007874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2022-01-19T00:09:38Z</cp:lastPrinted>
  <dcterms:created xsi:type="dcterms:W3CDTF">2015-12-02T08:19:06Z</dcterms:created>
  <dcterms:modified xsi:type="dcterms:W3CDTF">2022-01-19T00:13:45Z</dcterms:modified>
  <cp:category/>
  <cp:version/>
  <cp:contentType/>
  <cp:contentStatus/>
</cp:coreProperties>
</file>