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12" yWindow="168" windowWidth="15192" windowHeight="12600" activeTab="1"/>
  </bookViews>
  <sheets>
    <sheet name="Аналит.отчет" sheetId="1" r:id="rId1"/>
    <sheet name="Диагностика" sheetId="2" r:id="rId2"/>
    <sheet name="Расчет ИФО опер." sheetId="3" r:id="rId3"/>
    <sheet name="Инвест. проекты опер." sheetId="5" r:id="rId4"/>
  </sheets>
  <definedNames>
    <definedName name="_xlnm.Print_Titles" localSheetId="0">Аналит.отчет!$4:$4</definedName>
    <definedName name="_xlnm.Print_Titles" localSheetId="1">Диагностика!$5:$5</definedName>
    <definedName name="_xlnm.Print_Titles" localSheetId="2">'Расчет ИФО опер.'!$9:$13</definedName>
    <definedName name="_xlnm.Print_Area" localSheetId="0">Аналит.отчет!$A$1:$E$171</definedName>
    <definedName name="_xlnm.Print_Area" localSheetId="1">Диагностика!$A$1:$K$57</definedName>
    <definedName name="_xlnm.Print_Area" localSheetId="3">'Инвест. проекты опер.'!$A$1:$H$14</definedName>
  </definedNames>
  <calcPr calcId="125725"/>
</workbook>
</file>

<file path=xl/calcChain.xml><?xml version="1.0" encoding="utf-8"?>
<calcChain xmlns="http://schemas.openxmlformats.org/spreadsheetml/2006/main">
  <c r="G48" i="2"/>
  <c r="H48"/>
  <c r="H44"/>
  <c r="H18"/>
  <c r="E63" i="1"/>
  <c r="E76" l="1"/>
  <c r="E132" l="1"/>
  <c r="E105"/>
  <c r="E86"/>
  <c r="E8"/>
  <c r="H43" i="2"/>
  <c r="H20"/>
  <c r="F14" i="5" l="1"/>
  <c r="H11" i="2" l="1"/>
  <c r="H6"/>
  <c r="E61" i="1" l="1"/>
  <c r="E80"/>
  <c r="E19"/>
  <c r="H47" i="2"/>
  <c r="H46"/>
  <c r="H42"/>
  <c r="H40"/>
  <c r="H39"/>
  <c r="H38"/>
  <c r="H36"/>
  <c r="H35"/>
  <c r="H34"/>
  <c r="H32"/>
  <c r="H31"/>
  <c r="H30"/>
  <c r="H28"/>
  <c r="H27"/>
  <c r="H26"/>
  <c r="H24"/>
  <c r="H23"/>
  <c r="H21"/>
  <c r="H19"/>
  <c r="H16"/>
  <c r="H15"/>
  <c r="H13"/>
  <c r="H10"/>
  <c r="H9"/>
  <c r="H7"/>
  <c r="E148" i="1" l="1"/>
  <c r="E151"/>
  <c r="E152"/>
  <c r="E153"/>
  <c r="E154"/>
  <c r="E87" l="1"/>
  <c r="E143" l="1"/>
  <c r="E116" l="1"/>
  <c r="E26" l="1"/>
  <c r="E157"/>
  <c r="F14" i="3" l="1"/>
  <c r="E159" i="1" l="1"/>
  <c r="G27" i="3"/>
  <c r="F27"/>
  <c r="G23"/>
  <c r="G24" s="1"/>
  <c r="F23"/>
  <c r="F24" s="1"/>
  <c r="G14"/>
  <c r="G15"/>
  <c r="G16"/>
  <c r="G17"/>
  <c r="G18"/>
  <c r="G20"/>
  <c r="F15"/>
  <c r="F16"/>
  <c r="F17"/>
  <c r="F18"/>
  <c r="F20"/>
  <c r="E160" i="1"/>
  <c r="E107"/>
  <c r="E110"/>
  <c r="E111"/>
  <c r="E112"/>
  <c r="E113"/>
  <c r="E114"/>
  <c r="E115"/>
  <c r="E117"/>
  <c r="E118"/>
  <c r="E119"/>
  <c r="E120"/>
  <c r="E121"/>
  <c r="E124"/>
  <c r="E125"/>
  <c r="E126"/>
  <c r="E127"/>
  <c r="E128"/>
  <c r="E130"/>
  <c r="E134"/>
  <c r="E137"/>
  <c r="E138"/>
  <c r="E139"/>
  <c r="E140"/>
  <c r="E141"/>
  <c r="E142"/>
  <c r="E144"/>
  <c r="E145"/>
  <c r="E146"/>
  <c r="E147"/>
  <c r="E155"/>
  <c r="E156"/>
  <c r="E103"/>
  <c r="E90"/>
  <c r="E93"/>
  <c r="E94"/>
  <c r="E95"/>
  <c r="E96"/>
  <c r="E97"/>
  <c r="E98"/>
  <c r="E100"/>
  <c r="E101"/>
  <c r="E77"/>
  <c r="E32"/>
  <c r="E37"/>
  <c r="E38"/>
  <c r="E40"/>
  <c r="E41"/>
  <c r="E43"/>
  <c r="E48"/>
  <c r="E49"/>
  <c r="E50"/>
  <c r="E55"/>
  <c r="E58"/>
  <c r="E59"/>
  <c r="E60"/>
  <c r="E31"/>
  <c r="E10"/>
  <c r="E13"/>
  <c r="E14"/>
  <c r="E15"/>
  <c r="E16"/>
  <c r="E17"/>
  <c r="E18"/>
  <c r="E20"/>
  <c r="E21"/>
  <c r="E22"/>
  <c r="E23"/>
  <c r="E24"/>
  <c r="E25"/>
  <c r="E27"/>
  <c r="E28"/>
  <c r="E6"/>
  <c r="F21" i="3" l="1"/>
  <c r="F25" s="1"/>
  <c r="G21"/>
  <c r="G25" s="1"/>
  <c r="H27"/>
  <c r="H24"/>
  <c r="H20"/>
  <c r="H18"/>
  <c r="H17"/>
  <c r="H23"/>
  <c r="H16"/>
  <c r="H15"/>
  <c r="H14"/>
  <c r="H21" l="1"/>
  <c r="H25"/>
</calcChain>
</file>

<file path=xl/sharedStrings.xml><?xml version="1.0" encoding="utf-8"?>
<sst xmlns="http://schemas.openxmlformats.org/spreadsheetml/2006/main" count="474" uniqueCount="242">
  <si>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</si>
  <si>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</si>
  <si>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</si>
  <si>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</si>
  <si>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</si>
  <si>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</si>
  <si>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</si>
  <si>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</si>
  <si>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</si>
  <si>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</si>
  <si>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</si>
  <si>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</si>
  <si>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</si>
  <si>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</si>
  <si>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</si>
  <si>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</si>
  <si>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</si>
  <si>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</si>
  <si>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</si>
  <si>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</si>
  <si>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</si>
  <si>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</si>
  <si>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</si>
  <si>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</si>
  <si>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</si>
  <si>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</si>
  <si>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</si>
  <si>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</si>
  <si>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</si>
  <si>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</si>
  <si>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</si>
  <si>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</si>
  <si>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</si>
  <si>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</si>
  <si>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</si>
  <si>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</si>
  <si>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</si>
  <si>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</si>
  <si>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</si>
  <si>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</si>
  <si>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</si>
  <si>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</si>
  <si>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</si>
  <si>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</si>
  <si>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</si>
  <si>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</si>
  <si>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</si>
  <si>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</si>
  <si>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</si>
  <si>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</si>
  <si>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</si>
  <si>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</si>
  <si>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</si>
  <si>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</si>
  <si>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</si>
  <si>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</si>
  <si>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</si>
  <si>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</si>
  <si>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</si>
  <si>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</si>
  <si>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</si>
  <si>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</si>
  <si>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</si>
  <si>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</si>
  <si>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</si>
  <si>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</si>
  <si>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</si>
  <si>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</si>
  <si>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</si>
  <si>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</si>
  <si>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</si>
  <si>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</si>
  <si>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</si>
  <si>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</si>
  <si>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</si>
  <si>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</si>
  <si>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</si>
  <si>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</si>
  <si>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</si>
  <si>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Средняя цена за единицу продукции, тыс. рублей</t>
  </si>
  <si>
    <t>А</t>
  </si>
  <si>
    <t>ПРОМЫШЛЕННОЕ ПРОИЗВОДСТВО:</t>
  </si>
  <si>
    <t>тыс. м3</t>
  </si>
  <si>
    <t>т</t>
  </si>
  <si>
    <t>ИТОГО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</si>
  <si>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</si>
  <si>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</si>
  <si>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</si>
  <si>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</si>
  <si>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</si>
  <si>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</si>
  <si>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</si>
  <si>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</si>
  <si>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</si>
  <si>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</si>
  <si>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>х</t>
  </si>
  <si>
    <t>Наименование элементарного вида деятельности,
 товара-представителя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</si>
  <si>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</si>
  <si>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</si>
  <si>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</si>
  <si>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</si>
  <si>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</si>
  <si>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</si>
  <si>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</si>
  <si>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</si>
  <si>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</si>
  <si>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Обрабатывающие производства, всего (С)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</si>
  <si>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</si>
  <si>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</si>
  <si>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</si>
  <si>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</si>
  <si>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</si>
  <si>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</si>
  <si>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</si>
  <si>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</si>
  <si>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</si>
  <si>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</si>
  <si>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</si>
  <si>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</si>
  <si>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</si>
  <si>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</si>
  <si>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</si>
  <si>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</si>
  <si>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</si>
  <si>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</si>
  <si>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</si>
  <si>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</si>
  <si>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</si>
  <si>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</si>
  <si>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№ п/п</t>
  </si>
  <si>
    <t>Наименование проекта</t>
  </si>
  <si>
    <t>Объем инвестиций, млн.руб.</t>
  </si>
  <si>
    <t>Мощность проекта
 ( в соответст. единицах)</t>
  </si>
  <si>
    <t>Количество создаваемых новых рабочих мест, ед.</t>
  </si>
  <si>
    <t>Текущее состояние проекта</t>
  </si>
  <si>
    <t>Приложение 2</t>
  </si>
  <si>
    <t>Приложение 3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</si>
  <si>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</si>
  <si>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</si>
  <si>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</si>
  <si>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</si>
  <si>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</si>
  <si>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</si>
  <si>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</si>
  <si>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</si>
  <si>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</si>
  <si>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</si>
  <si>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</si>
  <si>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</si>
  <si>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</si>
  <si>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</si>
  <si>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</si>
  <si>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</si>
  <si>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</si>
  <si>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</si>
  <si>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</si>
  <si>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Тысяча гигакалорий</t>
  </si>
  <si>
    <t>Энергия тепловая, отпущенная котельными,Тысяча гигакалорий</t>
  </si>
  <si>
    <t>Лесоматериалы хвойных пород,Тысяча плотных кубических метров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</si>
  <si>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</si>
  <si>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</si>
  <si>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</si>
  <si>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</si>
  <si>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Зиминское городское муниципальное образование</t>
  </si>
  <si>
    <t xml:space="preserve">Строительство общеобразовательной школы </t>
  </si>
  <si>
    <t>352 учащихся</t>
  </si>
  <si>
    <t>Капитальный ремонт автомобильных дорог</t>
  </si>
  <si>
    <t>Произведено продукции в натуральном выражении</t>
  </si>
  <si>
    <t xml:space="preserve"> Обрабатывающие производства (Раздел  С)</t>
  </si>
  <si>
    <t>Обеспечение электрической энергией, газом и паром; кондиционирование воздуха (раздел D)</t>
  </si>
  <si>
    <t>Итого по промышленному производству (сумма разделов  В+C+D)</t>
  </si>
  <si>
    <t>Объем произведенной продукции в сопоставимых ценах</t>
  </si>
  <si>
    <t>7=итог гр.5/итог гр.6*100</t>
  </si>
  <si>
    <t>Индекс промышленного производства, (%)</t>
  </si>
  <si>
    <t>ООО "ВСЛК"</t>
  </si>
  <si>
    <t>нет данных</t>
  </si>
  <si>
    <t>ООО "Стройпроффлист"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</si>
  <si>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</si>
  <si>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</si>
  <si>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тыс. плотн. м3</t>
  </si>
  <si>
    <t>ВСЖД - филиал ОАО "РЖД"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</si>
  <si>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Л.В. Степанова</t>
  </si>
  <si>
    <t>ОАО "Зиминский хлебозавод"</t>
  </si>
  <si>
    <t>ООО "Водоснабжение"</t>
  </si>
  <si>
    <t>Расчет  индекса производства по элементарному виду деятельности по Иркутской области, исходя из динамики по товарам - представителям</t>
  </si>
  <si>
    <t>8(39554)3-21-31</t>
  </si>
  <si>
    <t>Всего  - трудовые ресурсы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</si>
  <si>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</si>
  <si>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Строительство детского сада</t>
  </si>
  <si>
    <t>140 мест</t>
  </si>
  <si>
    <t>40 чел./час</t>
  </si>
  <si>
    <t>Реконструкция ст. Зима ВСЖД</t>
  </si>
  <si>
    <t>ООО "МБА Теплоснаб"</t>
  </si>
  <si>
    <t>ООО "Сток-Сервис"</t>
  </si>
  <si>
    <t>ООО "Регионспецстрой"</t>
  </si>
  <si>
    <t>ООО "Атол"</t>
  </si>
  <si>
    <t>ООО "Стандарт"</t>
  </si>
  <si>
    <t xml:space="preserve">                         уд. вес в общей численности населения</t>
  </si>
  <si>
    <t>Администрация ЗГМО</t>
  </si>
  <si>
    <t>Капитальный ремонт объекта "Спорткомплекс" (Зала тяжелой атлетики) МАУ "Спортивная школа" ЗГМО</t>
  </si>
  <si>
    <t>Капитальный ремонт дома детского творчества</t>
  </si>
  <si>
    <t>Наименование городского (сельского) поселения и населенного пункта на территории которого предполагается реализация инвестпроекта</t>
  </si>
  <si>
    <t>Реставрация памятника архитектуры Дома Бутовича</t>
  </si>
  <si>
    <t>49 мест</t>
  </si>
  <si>
    <t>ООО "Элитфорест"</t>
  </si>
  <si>
    <t>Производство готовых металлических изделий - всего</t>
  </si>
  <si>
    <t>ООО "Теплосервис"</t>
  </si>
  <si>
    <t>ООО "Зима Строй"</t>
  </si>
  <si>
    <t>ООО "ТД "Окинский"</t>
  </si>
  <si>
    <t>Транспортировка и хранение (H) - всего</t>
  </si>
  <si>
    <t>ООО "Успех"</t>
  </si>
  <si>
    <t>ООО "Континент-МТ"</t>
  </si>
  <si>
    <t>Жупанова Оксана Олеговна</t>
  </si>
  <si>
    <t>Значение показателя за отчетный период (2022 г)</t>
  </si>
  <si>
    <t>Значение показателя за соответствующий период прошлого года (2021 г)</t>
  </si>
  <si>
    <t>За отчетный период (2022 г.)</t>
  </si>
  <si>
    <t>За соответствующий период  прошлого года (2021 г.)</t>
  </si>
  <si>
    <t xml:space="preserve">Завершено строительство всех монолитных каркасов корпусов школы.  Ведутся внутренние штукатурно-отделочные работы, облицовка стен и полов, установка сантехники. </t>
  </si>
  <si>
    <t>0,63 км.</t>
  </si>
  <si>
    <t>Приобретено помещение под размещение Дома детского творчества.</t>
  </si>
  <si>
    <t>Реконстукция системы теплоснабжения западной части города</t>
  </si>
  <si>
    <t>1 этап - 4400 м.</t>
  </si>
  <si>
    <t>Капитальный ремонт объекта завершен.</t>
  </si>
  <si>
    <t>Инициатор проекта, контакты  (ФИО, занимаемая должность, тел.,       e-mail)</t>
  </si>
  <si>
    <t>При прохождении государственной экспертизы ПСД выявлено несоответсвие земельного участка предъявляемым требованиям. Ведется доработка проекта.</t>
  </si>
  <si>
    <t>Реконструкция системы теплоснабжения реализуется.</t>
  </si>
  <si>
    <t>Разработана ПСД.</t>
  </si>
  <si>
    <t>Реализовано.</t>
  </si>
  <si>
    <t>ООО "Лад"</t>
  </si>
  <si>
    <t>ООО "Леан"</t>
  </si>
  <si>
    <t>ООО "Эколайн"</t>
  </si>
  <si>
    <t>Сельское, лесное хозяйство, охота, рыбаловство и рыбоводство, в том числе:</t>
  </si>
  <si>
    <t>срок подготовки баланса трудовых ресурсов до 1 октября 2023 года</t>
  </si>
  <si>
    <t>Строительство физкультурно-оздоровительного комплекса с плавательным бассейном</t>
  </si>
  <si>
    <t xml:space="preserve"> Капитальный ремонт участка автодороги по ул. Подаюрова от ул. Бограда до ул. Гагарина   завершен.</t>
  </si>
  <si>
    <t xml:space="preserve">  за 2022 год (уточненные данные)</t>
  </si>
  <si>
    <t>Аналитический отчет о социально-экономической ситуации в Зиминском городском муниципальном образовании за 2022 год (уточненные данные)</t>
  </si>
  <si>
    <t>ООО "Зимэкспорт"</t>
  </si>
  <si>
    <t>Разработана ПСД. Высокая степень готовности к инвестированию. Реализация проекта предусмотрена на 2023-2024 гг.</t>
  </si>
  <si>
    <t>Начальник управления экономической и инвестиционной политики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</si>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</sst>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5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20"/>
      <name val="Times New Roman"/>
      <family val="1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name val="Arial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4" fillId="0" borderId="0"/>
  </cellStyleXfs>
  <cellXfs count="314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 wrapText="1"/>
    </xf>
    <xf numFmtId="0" fontId="21" fillId="2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1" fillId="0" borderId="0" xfId="0" applyFont="1" applyFill="1"/>
    <xf numFmtId="0" fontId="25" fillId="0" borderId="0" xfId="0" applyFont="1" applyFill="1"/>
    <xf numFmtId="49" fontId="21" fillId="0" borderId="0" xfId="0" applyNumberFormat="1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12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2" fontId="21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2" fontId="12" fillId="0" borderId="13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wrapText="1"/>
    </xf>
    <xf numFmtId="4" fontId="12" fillId="0" borderId="11" xfId="0" applyNumberFormat="1" applyFont="1" applyFill="1" applyBorder="1"/>
    <xf numFmtId="4" fontId="12" fillId="0" borderId="37" xfId="0" applyNumberFormat="1" applyFont="1" applyFill="1" applyBorder="1" applyAlignment="1"/>
    <xf numFmtId="4" fontId="3" fillId="0" borderId="13" xfId="0" applyNumberFormat="1" applyFont="1" applyFill="1" applyBorder="1"/>
    <xf numFmtId="4" fontId="12" fillId="0" borderId="37" xfId="0" applyNumberFormat="1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12" fillId="0" borderId="41" xfId="0" applyFont="1" applyFill="1" applyBorder="1" applyAlignment="1">
      <alignment horizontal="center" vertical="center" wrapText="1"/>
    </xf>
    <xf numFmtId="4" fontId="12" fillId="0" borderId="42" xfId="0" applyNumberFormat="1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 vertical="center"/>
    </xf>
    <xf numFmtId="0" fontId="12" fillId="0" borderId="43" xfId="0" applyFont="1" applyFill="1" applyBorder="1"/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top" wrapText="1"/>
    </xf>
    <xf numFmtId="0" fontId="12" fillId="0" borderId="14" xfId="0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4" fontId="12" fillId="0" borderId="10" xfId="0" applyNumberFormat="1" applyFont="1" applyFill="1" applyBorder="1"/>
    <xf numFmtId="4" fontId="12" fillId="0" borderId="13" xfId="0" applyNumberFormat="1" applyFont="1" applyFill="1" applyBorder="1"/>
    <xf numFmtId="0" fontId="12" fillId="0" borderId="14" xfId="0" applyFont="1" applyFill="1" applyBorder="1" applyAlignment="1">
      <alignment horizontal="center"/>
    </xf>
    <xf numFmtId="0" fontId="0" fillId="0" borderId="0" xfId="0" applyFill="1"/>
    <xf numFmtId="0" fontId="22" fillId="0" borderId="0" xfId="0" applyFont="1" applyFill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center" vertical="center" wrapText="1"/>
    </xf>
    <xf numFmtId="164" fontId="25" fillId="0" borderId="14" xfId="0" applyNumberFormat="1" applyFont="1" applyFill="1" applyBorder="1" applyAlignment="1">
      <alignment horizontal="center" vertical="center"/>
    </xf>
    <xf numFmtId="2" fontId="25" fillId="0" borderId="14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vertical="center"/>
    </xf>
    <xf numFmtId="2" fontId="26" fillId="0" borderId="9" xfId="0" applyNumberFormat="1" applyFont="1" applyFill="1" applyBorder="1" applyAlignment="1">
      <alignment horizontal="center" vertical="center"/>
    </xf>
    <xf numFmtId="2" fontId="25" fillId="0" borderId="6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2" fontId="26" fillId="0" borderId="3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2" fontId="25" fillId="0" borderId="2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 wrapText="1"/>
    </xf>
    <xf numFmtId="2" fontId="26" fillId="0" borderId="5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2" fontId="26" fillId="0" borderId="7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/>
    <xf numFmtId="0" fontId="12" fillId="0" borderId="0" xfId="0" applyFont="1"/>
    <xf numFmtId="2" fontId="12" fillId="0" borderId="14" xfId="0" applyNumberFormat="1" applyFont="1" applyFill="1" applyBorder="1" applyAlignment="1">
      <alignment horizontal="center"/>
    </xf>
    <xf numFmtId="0" fontId="3" fillId="0" borderId="37" xfId="0" applyFont="1" applyFill="1" applyBorder="1" applyAlignment="1">
      <alignment wrapText="1"/>
    </xf>
    <xf numFmtId="0" fontId="12" fillId="0" borderId="37" xfId="0" applyFont="1" applyFill="1" applyBorder="1" applyAlignment="1">
      <alignment horizontal="center" vertical="center"/>
    </xf>
    <xf numFmtId="4" fontId="12" fillId="0" borderId="37" xfId="0" applyNumberFormat="1" applyFont="1" applyFill="1" applyBorder="1" applyAlignment="1">
      <alignment horizontal="center"/>
    </xf>
    <xf numFmtId="4" fontId="3" fillId="0" borderId="37" xfId="0" applyNumberFormat="1" applyFont="1" applyFill="1" applyBorder="1"/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justify" vertical="center" wrapText="1"/>
    </xf>
    <xf numFmtId="0" fontId="21" fillId="0" borderId="2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1" fontId="25" fillId="0" borderId="1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1" fontId="26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/>
    </xf>
    <xf numFmtId="1" fontId="26" fillId="0" borderId="4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1" fontId="26" fillId="0" borderId="9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1" fontId="25" fillId="0" borderId="2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1" fontId="21" fillId="0" borderId="3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4" xfId="0" applyNumberFormat="1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1" fontId="26" fillId="0" borderId="7" xfId="0" applyNumberFormat="1" applyFont="1" applyFill="1" applyBorder="1" applyAlignment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1" fontId="25" fillId="0" borderId="14" xfId="0" applyNumberFormat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horizontal="center" vertical="center"/>
    </xf>
    <xf numFmtId="2" fontId="26" fillId="0" borderId="46" xfId="0" applyNumberFormat="1" applyFont="1" applyFill="1" applyBorder="1" applyAlignment="1">
      <alignment horizontal="center" vertical="center"/>
    </xf>
    <xf numFmtId="164" fontId="25" fillId="0" borderId="46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64" fontId="26" fillId="0" borderId="9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164" fontId="26" fillId="0" borderId="44" xfId="0" applyNumberFormat="1" applyFont="1" applyFill="1" applyBorder="1" applyAlignment="1">
      <alignment horizontal="center" vertical="center"/>
    </xf>
    <xf numFmtId="164" fontId="26" fillId="0" borderId="20" xfId="0" applyNumberFormat="1" applyFont="1" applyFill="1" applyBorder="1" applyAlignment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/>
    </xf>
    <xf numFmtId="164" fontId="26" fillId="0" borderId="7" xfId="0" applyNumberFormat="1" applyFont="1" applyFill="1" applyBorder="1" applyAlignment="1">
      <alignment horizontal="center" vertical="center"/>
    </xf>
    <xf numFmtId="164" fontId="26" fillId="0" borderId="5" xfId="0" applyNumberFormat="1" applyFont="1" applyFill="1" applyBorder="1" applyAlignment="1">
      <alignment horizontal="center" vertical="center"/>
    </xf>
    <xf numFmtId="164" fontId="25" fillId="0" borderId="6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164" fontId="26" fillId="0" borderId="46" xfId="0" applyNumberFormat="1" applyFont="1" applyFill="1" applyBorder="1" applyAlignment="1">
      <alignment horizontal="center" vertical="center"/>
    </xf>
    <xf numFmtId="164" fontId="26" fillId="0" borderId="47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4" fontId="12" fillId="0" borderId="39" xfId="0" applyNumberFormat="1" applyFont="1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31" fillId="2" borderId="0" xfId="0" applyFont="1" applyFill="1"/>
    <xf numFmtId="4" fontId="12" fillId="0" borderId="42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/>
    <xf numFmtId="0" fontId="0" fillId="4" borderId="0" xfId="0" applyFill="1"/>
    <xf numFmtId="0" fontId="21" fillId="0" borderId="31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1" fillId="0" borderId="27" xfId="0" applyFont="1" applyFill="1" applyBorder="1" applyAlignment="1"/>
    <xf numFmtId="0" fontId="21" fillId="0" borderId="17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164" fontId="12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7" fillId="0" borderId="14" xfId="0" applyFont="1" applyFill="1" applyBorder="1" applyAlignment="1">
      <alignment vertical="center"/>
    </xf>
    <xf numFmtId="2" fontId="12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right" wrapText="1"/>
    </xf>
    <xf numFmtId="164" fontId="0" fillId="0" borderId="0" xfId="0" applyNumberFormat="1" applyFill="1"/>
    <xf numFmtId="0" fontId="7" fillId="0" borderId="14" xfId="0" applyFont="1" applyFill="1" applyBorder="1"/>
    <xf numFmtId="0" fontId="6" fillId="0" borderId="1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164" fontId="21" fillId="2" borderId="6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164" fontId="12" fillId="2" borderId="14" xfId="0" applyNumberFormat="1" applyFont="1" applyFill="1" applyBorder="1" applyAlignment="1">
      <alignment horizontal="center" vertical="center"/>
    </xf>
    <xf numFmtId="1" fontId="25" fillId="0" borderId="4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16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29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27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9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21" fillId="0" borderId="17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vertical="center" wrapText="1"/>
    </xf>
    <xf numFmtId="0" fontId="33" fillId="0" borderId="27" xfId="0" applyFont="1" applyFill="1" applyBorder="1" applyAlignment="1"/>
    <xf numFmtId="0" fontId="33" fillId="0" borderId="30" xfId="0" applyFont="1" applyFill="1" applyBorder="1" applyAlignment="1"/>
    <xf numFmtId="0" fontId="21" fillId="0" borderId="27" xfId="0" applyFont="1" applyFill="1" applyBorder="1" applyAlignment="1"/>
    <xf numFmtId="0" fontId="0" fillId="0" borderId="30" xfId="0" applyFill="1" applyBorder="1" applyAlignment="1"/>
    <xf numFmtId="0" fontId="21" fillId="0" borderId="22" xfId="0" applyFont="1" applyFill="1" applyBorder="1" applyAlignment="1">
      <alignment horizontal="left" vertical="center" wrapText="1"/>
    </xf>
    <xf numFmtId="0" fontId="21" fillId="0" borderId="51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/>
    <xf numFmtId="0" fontId="21" fillId="0" borderId="33" xfId="0" applyFont="1" applyFill="1" applyBorder="1" applyAlignment="1"/>
    <xf numFmtId="0" fontId="21" fillId="0" borderId="0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25" fillId="0" borderId="45" xfId="0" applyFont="1" applyFill="1" applyBorder="1" applyAlignment="1">
      <alignment vertical="center" wrapText="1"/>
    </xf>
    <xf numFmtId="0" fontId="25" fillId="0" borderId="48" xfId="0" applyFont="1" applyFill="1" applyBorder="1" applyAlignment="1">
      <alignment vertical="center" wrapText="1"/>
    </xf>
    <xf numFmtId="0" fontId="25" fillId="0" borderId="4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12" fillId="0" borderId="0" xfId="0" applyFont="1" applyBorder="1" applyAlignment="1">
      <alignment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justify" wrapText="1"/>
    </xf>
    <xf numFmtId="0" fontId="3" fillId="0" borderId="12" xfId="0" applyFont="1" applyFill="1" applyBorder="1" applyAlignment="1">
      <alignment horizontal="center" vertical="justify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2"/>
  <sheetViews>
    <sheetView view="pageBreakPreview" topLeftCell="A142" zoomScale="80" zoomScaleNormal="100" zoomScaleSheetLayoutView="80" workbookViewId="0">
      <selection activeCell="C148" sqref="C148"/>
    </sheetView>
  </sheetViews>
  <sheetFormatPr defaultRowHeight="13.2"/>
  <cols>
    <col min="1" max="1" width="81.88671875" customWidth="1"/>
    <col min="2" max="2" width="13.6640625" customWidth="1"/>
    <col min="3" max="3" width="21.44140625" customWidth="1"/>
    <col min="4" max="4" width="22.44140625" customWidth="1"/>
    <col min="5" max="5" width="14.6640625" customWidth="1"/>
  </cols>
  <sheetData>
    <row r="1" spans="1:5" s="143" customFormat="1" ht="95.25" customHeight="1">
      <c r="A1" s="155"/>
      <c r="B1" s="156"/>
      <c r="C1" s="155"/>
      <c r="D1" s="221" t="s">
        <v>1</v>
      </c>
      <c r="E1" s="221"/>
    </row>
    <row r="2" spans="1:5" s="144" customFormat="1" ht="44.25" customHeight="1">
      <c r="A2" s="222" t="s">
        <v>236</v>
      </c>
      <c r="B2" s="222"/>
      <c r="C2" s="222"/>
      <c r="D2" s="222"/>
      <c r="E2" s="222"/>
    </row>
    <row r="3" spans="1:5" s="143" customFormat="1" ht="17.399999999999999">
      <c r="A3" s="223"/>
      <c r="B3" s="223"/>
      <c r="C3" s="223"/>
      <c r="D3" s="223"/>
      <c r="E3" s="223"/>
    </row>
    <row r="4" spans="1:5" s="143" customFormat="1" ht="95.25" customHeight="1">
      <c r="A4" s="157" t="s">
        <v>2</v>
      </c>
      <c r="B4" s="158" t="s">
        <v>3</v>
      </c>
      <c r="C4" s="159" t="s">
        <v>213</v>
      </c>
      <c r="D4" s="160" t="s">
        <v>214</v>
      </c>
      <c r="E4" s="159" t="s">
        <v>4</v>
      </c>
    </row>
    <row r="5" spans="1:5" s="143" customFormat="1" ht="17.399999999999999">
      <c r="A5" s="225" t="s">
        <v>5</v>
      </c>
      <c r="B5" s="226"/>
      <c r="C5" s="226"/>
      <c r="D5" s="226"/>
      <c r="E5" s="227"/>
    </row>
    <row r="6" spans="1:5" s="143" customFormat="1" ht="36">
      <c r="A6" s="161" t="s">
        <v>177</v>
      </c>
      <c r="B6" s="158" t="s">
        <v>6</v>
      </c>
      <c r="C6" s="219">
        <v>2901.6</v>
      </c>
      <c r="D6" s="162">
        <v>2481.8000000000002</v>
      </c>
      <c r="E6" s="163">
        <f>C6/D6</f>
        <v>1.1691514223547423</v>
      </c>
    </row>
    <row r="7" spans="1:5" s="143" customFormat="1" ht="18">
      <c r="A7" s="164" t="s">
        <v>7</v>
      </c>
      <c r="B7" s="158"/>
      <c r="C7" s="162"/>
      <c r="D7" s="162"/>
      <c r="E7" s="163"/>
    </row>
    <row r="8" spans="1:5" s="143" customFormat="1" ht="41.25" customHeight="1">
      <c r="A8" s="165" t="s">
        <v>122</v>
      </c>
      <c r="B8" s="158" t="s">
        <v>6</v>
      </c>
      <c r="C8" s="162">
        <v>140.80000000000001</v>
      </c>
      <c r="D8" s="162">
        <v>134.1</v>
      </c>
      <c r="E8" s="163">
        <f t="shared" ref="E8:E28" si="0">C8/D8</f>
        <v>1.0499627143922448</v>
      </c>
    </row>
    <row r="9" spans="1:5" s="143" customFormat="1" ht="42.75" customHeight="1">
      <c r="A9" s="165" t="s">
        <v>141</v>
      </c>
      <c r="B9" s="158" t="s">
        <v>6</v>
      </c>
      <c r="C9" s="162"/>
      <c r="D9" s="162"/>
      <c r="E9" s="163"/>
    </row>
    <row r="10" spans="1:5" s="143" customFormat="1" ht="20.25" customHeight="1">
      <c r="A10" s="165" t="s">
        <v>123</v>
      </c>
      <c r="B10" s="158" t="s">
        <v>6</v>
      </c>
      <c r="C10" s="162">
        <v>140.80000000000001</v>
      </c>
      <c r="D10" s="162">
        <v>134.1</v>
      </c>
      <c r="E10" s="163">
        <f t="shared" si="0"/>
        <v>1.0499627143922448</v>
      </c>
    </row>
    <row r="11" spans="1:5" s="143" customFormat="1" ht="18">
      <c r="A11" s="165" t="s">
        <v>124</v>
      </c>
      <c r="B11" s="158" t="s">
        <v>6</v>
      </c>
      <c r="C11" s="162"/>
      <c r="D11" s="162"/>
      <c r="E11" s="163"/>
    </row>
    <row r="12" spans="1:5" s="143" customFormat="1" ht="18">
      <c r="A12" s="166" t="s">
        <v>86</v>
      </c>
      <c r="B12" s="158" t="s">
        <v>6</v>
      </c>
      <c r="C12" s="162"/>
      <c r="D12" s="162"/>
      <c r="E12" s="163"/>
    </row>
    <row r="13" spans="1:5" s="143" customFormat="1" ht="18">
      <c r="A13" s="166" t="s">
        <v>87</v>
      </c>
      <c r="B13" s="158" t="s">
        <v>6</v>
      </c>
      <c r="C13" s="162">
        <v>508.5</v>
      </c>
      <c r="D13" s="162">
        <v>420.7</v>
      </c>
      <c r="E13" s="163">
        <f t="shared" si="0"/>
        <v>1.2086997860708344</v>
      </c>
    </row>
    <row r="14" spans="1:5" s="143" customFormat="1" ht="37.5" customHeight="1">
      <c r="A14" s="165" t="s">
        <v>125</v>
      </c>
      <c r="B14" s="158" t="s">
        <v>6</v>
      </c>
      <c r="C14" s="162">
        <v>336.5</v>
      </c>
      <c r="D14" s="162">
        <v>329.4</v>
      </c>
      <c r="E14" s="163">
        <f t="shared" si="0"/>
        <v>1.0215543412264725</v>
      </c>
    </row>
    <row r="15" spans="1:5" s="143" customFormat="1" ht="41.25" customHeight="1">
      <c r="A15" s="165" t="s">
        <v>126</v>
      </c>
      <c r="B15" s="158" t="s">
        <v>6</v>
      </c>
      <c r="C15" s="162">
        <v>109</v>
      </c>
      <c r="D15" s="162">
        <v>128.69999999999999</v>
      </c>
      <c r="E15" s="163">
        <f t="shared" si="0"/>
        <v>0.84693084693084697</v>
      </c>
    </row>
    <row r="16" spans="1:5" s="143" customFormat="1" ht="18">
      <c r="A16" s="166" t="s">
        <v>153</v>
      </c>
      <c r="B16" s="158" t="s">
        <v>6</v>
      </c>
      <c r="C16" s="162">
        <v>95.2</v>
      </c>
      <c r="D16" s="162">
        <v>62.3</v>
      </c>
      <c r="E16" s="163">
        <f t="shared" si="0"/>
        <v>1.5280898876404496</v>
      </c>
    </row>
    <row r="17" spans="1:5" s="143" customFormat="1" ht="36">
      <c r="A17" s="165" t="s">
        <v>142</v>
      </c>
      <c r="B17" s="158" t="s">
        <v>6</v>
      </c>
      <c r="C17" s="162">
        <v>1006.8</v>
      </c>
      <c r="D17" s="162">
        <v>953.2</v>
      </c>
      <c r="E17" s="163">
        <f t="shared" si="0"/>
        <v>1.0562316407889214</v>
      </c>
    </row>
    <row r="18" spans="1:5" s="143" customFormat="1" ht="18">
      <c r="A18" s="165" t="s">
        <v>152</v>
      </c>
      <c r="B18" s="158" t="s">
        <v>6</v>
      </c>
      <c r="C18" s="162">
        <v>79</v>
      </c>
      <c r="D18" s="162">
        <v>83.9</v>
      </c>
      <c r="E18" s="163">
        <f t="shared" si="0"/>
        <v>0.94159713945172818</v>
      </c>
    </row>
    <row r="19" spans="1:5" s="143" customFormat="1" ht="18">
      <c r="A19" s="165" t="s">
        <v>154</v>
      </c>
      <c r="B19" s="158" t="s">
        <v>6</v>
      </c>
      <c r="C19" s="162">
        <v>270.3</v>
      </c>
      <c r="D19" s="162">
        <v>33.700000000000003</v>
      </c>
      <c r="E19" s="163">
        <f t="shared" si="0"/>
        <v>8.0207715133531146</v>
      </c>
    </row>
    <row r="20" spans="1:5" s="143" customFormat="1" ht="20.25" customHeight="1">
      <c r="A20" s="165" t="s">
        <v>91</v>
      </c>
      <c r="B20" s="158" t="s">
        <v>6</v>
      </c>
      <c r="C20" s="219">
        <v>355.5</v>
      </c>
      <c r="D20" s="162">
        <v>335.8</v>
      </c>
      <c r="E20" s="163">
        <f t="shared" si="0"/>
        <v>1.0586658725431803</v>
      </c>
    </row>
    <row r="21" spans="1:5" s="143" customFormat="1" ht="18">
      <c r="A21" s="161" t="s">
        <v>8</v>
      </c>
      <c r="B21" s="158" t="s">
        <v>9</v>
      </c>
      <c r="C21" s="219">
        <v>96.1</v>
      </c>
      <c r="D21" s="162">
        <v>83.2</v>
      </c>
      <c r="E21" s="163">
        <f t="shared" si="0"/>
        <v>1.1550480769230769</v>
      </c>
    </row>
    <row r="22" spans="1:5" s="143" customFormat="1" ht="18">
      <c r="A22" s="161" t="s">
        <v>97</v>
      </c>
      <c r="B22" s="158" t="s">
        <v>6</v>
      </c>
      <c r="C22" s="219">
        <v>250</v>
      </c>
      <c r="D22" s="162">
        <v>209.6</v>
      </c>
      <c r="E22" s="163">
        <f t="shared" si="0"/>
        <v>1.1927480916030535</v>
      </c>
    </row>
    <row r="23" spans="1:5" s="143" customFormat="1" ht="18">
      <c r="A23" s="161" t="s">
        <v>10</v>
      </c>
      <c r="B23" s="158" t="s">
        <v>6</v>
      </c>
      <c r="C23" s="219">
        <v>69</v>
      </c>
      <c r="D23" s="162">
        <v>54.8</v>
      </c>
      <c r="E23" s="163">
        <f t="shared" si="0"/>
        <v>1.2591240875912408</v>
      </c>
    </row>
    <row r="24" spans="1:5" s="143" customFormat="1" ht="18">
      <c r="A24" s="161" t="s">
        <v>11</v>
      </c>
      <c r="B24" s="158" t="s">
        <v>12</v>
      </c>
      <c r="C24" s="219">
        <v>39</v>
      </c>
      <c r="D24" s="162">
        <v>44</v>
      </c>
      <c r="E24" s="163">
        <f t="shared" si="0"/>
        <v>0.88636363636363635</v>
      </c>
    </row>
    <row r="25" spans="1:5" s="143" customFormat="1" ht="18">
      <c r="A25" s="161" t="s">
        <v>13</v>
      </c>
      <c r="B25" s="158" t="s">
        <v>12</v>
      </c>
      <c r="C25" s="219">
        <v>11.7</v>
      </c>
      <c r="D25" s="162">
        <v>7.1</v>
      </c>
      <c r="E25" s="163">
        <f t="shared" si="0"/>
        <v>1.647887323943662</v>
      </c>
    </row>
    <row r="26" spans="1:5" s="143" customFormat="1" ht="54">
      <c r="A26" s="161" t="s">
        <v>14</v>
      </c>
      <c r="B26" s="158" t="s">
        <v>6</v>
      </c>
      <c r="C26" s="167">
        <v>2743.5</v>
      </c>
      <c r="D26" s="167">
        <v>1746.6</v>
      </c>
      <c r="E26" s="163">
        <f t="shared" si="0"/>
        <v>1.5707660597732738</v>
      </c>
    </row>
    <row r="27" spans="1:5" s="143" customFormat="1" ht="54">
      <c r="A27" s="161" t="s">
        <v>15</v>
      </c>
      <c r="B27" s="158" t="s">
        <v>6</v>
      </c>
      <c r="C27" s="162">
        <v>2667.1</v>
      </c>
      <c r="D27" s="162">
        <v>1740.7</v>
      </c>
      <c r="E27" s="163">
        <f t="shared" si="0"/>
        <v>1.5321996897799735</v>
      </c>
    </row>
    <row r="28" spans="1:5" s="143" customFormat="1" ht="36">
      <c r="A28" s="161" t="s">
        <v>178</v>
      </c>
      <c r="B28" s="158" t="s">
        <v>9</v>
      </c>
      <c r="C28" s="162">
        <v>8.9</v>
      </c>
      <c r="D28" s="162">
        <v>7.8</v>
      </c>
      <c r="E28" s="163">
        <f t="shared" si="0"/>
        <v>1.1410256410256412</v>
      </c>
    </row>
    <row r="29" spans="1:5" s="143" customFormat="1" ht="17.399999999999999">
      <c r="A29" s="228" t="s">
        <v>17</v>
      </c>
      <c r="B29" s="229"/>
      <c r="C29" s="229"/>
      <c r="D29" s="229"/>
      <c r="E29" s="230"/>
    </row>
    <row r="30" spans="1:5" s="143" customFormat="1" ht="18">
      <c r="A30" s="168" t="s">
        <v>143</v>
      </c>
      <c r="B30" s="169"/>
      <c r="C30" s="170"/>
      <c r="D30" s="170"/>
      <c r="E30" s="171"/>
    </row>
    <row r="31" spans="1:5" s="143" customFormat="1" ht="36">
      <c r="A31" s="172" t="s">
        <v>148</v>
      </c>
      <c r="B31" s="158" t="s">
        <v>6</v>
      </c>
      <c r="C31" s="162">
        <v>954</v>
      </c>
      <c r="D31" s="162">
        <v>878.9</v>
      </c>
      <c r="E31" s="163">
        <f>C31/D31</f>
        <v>1.0854477187393332</v>
      </c>
    </row>
    <row r="32" spans="1:5" s="143" customFormat="1" ht="18">
      <c r="A32" s="172" t="s">
        <v>149</v>
      </c>
      <c r="B32" s="158" t="s">
        <v>12</v>
      </c>
      <c r="C32" s="170">
        <v>124.54</v>
      </c>
      <c r="D32" s="170">
        <v>71.599999999999994</v>
      </c>
      <c r="E32" s="163">
        <f>C32/D32</f>
        <v>1.7393854748603355</v>
      </c>
    </row>
    <row r="33" spans="1:5" s="143" customFormat="1" ht="18">
      <c r="A33" s="173" t="s">
        <v>102</v>
      </c>
      <c r="B33" s="158"/>
      <c r="C33" s="170"/>
      <c r="D33" s="170"/>
      <c r="E33" s="163"/>
    </row>
    <row r="34" spans="1:5" s="143" customFormat="1" ht="36">
      <c r="A34" s="172" t="s">
        <v>18</v>
      </c>
      <c r="B34" s="158" t="s">
        <v>6</v>
      </c>
      <c r="C34" s="170"/>
      <c r="D34" s="170"/>
      <c r="E34" s="163"/>
    </row>
    <row r="35" spans="1:5" s="143" customFormat="1" ht="18">
      <c r="A35" s="172" t="s">
        <v>128</v>
      </c>
      <c r="B35" s="158" t="s">
        <v>12</v>
      </c>
      <c r="C35" s="170"/>
      <c r="D35" s="170"/>
      <c r="E35" s="163"/>
    </row>
    <row r="36" spans="1:5" s="143" customFormat="1" ht="18">
      <c r="A36" s="173" t="s">
        <v>103</v>
      </c>
      <c r="B36" s="158"/>
      <c r="C36" s="170"/>
      <c r="D36" s="170"/>
      <c r="E36" s="163"/>
    </row>
    <row r="37" spans="1:5" s="143" customFormat="1" ht="36">
      <c r="A37" s="172" t="s">
        <v>18</v>
      </c>
      <c r="B37" s="158" t="s">
        <v>6</v>
      </c>
      <c r="C37" s="170">
        <v>508.5</v>
      </c>
      <c r="D37" s="170">
        <v>420.7</v>
      </c>
      <c r="E37" s="163">
        <f>C37/D37</f>
        <v>1.2086997860708344</v>
      </c>
    </row>
    <row r="38" spans="1:5" s="143" customFormat="1" ht="18">
      <c r="A38" s="172" t="s">
        <v>128</v>
      </c>
      <c r="B38" s="158" t="s">
        <v>12</v>
      </c>
      <c r="C38" s="170">
        <v>136.08000000000001</v>
      </c>
      <c r="D38" s="170">
        <v>63.32</v>
      </c>
      <c r="E38" s="163">
        <f>C38/D38</f>
        <v>2.1490840176879344</v>
      </c>
    </row>
    <row r="39" spans="1:5" s="143" customFormat="1" ht="34.799999999999997">
      <c r="A39" s="173" t="s">
        <v>104</v>
      </c>
      <c r="B39" s="158"/>
      <c r="C39" s="170"/>
      <c r="D39" s="170"/>
      <c r="E39" s="163"/>
    </row>
    <row r="40" spans="1:5" s="143" customFormat="1" ht="36">
      <c r="A40" s="172" t="s">
        <v>93</v>
      </c>
      <c r="B40" s="158" t="s">
        <v>6</v>
      </c>
      <c r="C40" s="162">
        <v>336.5</v>
      </c>
      <c r="D40" s="162">
        <v>329.4</v>
      </c>
      <c r="E40" s="163">
        <f>C40/D40</f>
        <v>1.0215543412264725</v>
      </c>
    </row>
    <row r="41" spans="1:5" s="143" customFormat="1" ht="18">
      <c r="A41" s="172" t="s">
        <v>128</v>
      </c>
      <c r="B41" s="158" t="s">
        <v>12</v>
      </c>
      <c r="C41" s="170">
        <v>99.15</v>
      </c>
      <c r="D41" s="170">
        <v>100.51</v>
      </c>
      <c r="E41" s="163">
        <f>C41/D41</f>
        <v>0.98646900805889959</v>
      </c>
    </row>
    <row r="42" spans="1:5" s="143" customFormat="1" ht="34.799999999999997">
      <c r="A42" s="173" t="s">
        <v>121</v>
      </c>
      <c r="B42" s="158"/>
      <c r="C42" s="170"/>
      <c r="D42" s="170"/>
      <c r="E42" s="163"/>
    </row>
    <row r="43" spans="1:5" s="143" customFormat="1" ht="38.25" customHeight="1">
      <c r="A43" s="172" t="s">
        <v>93</v>
      </c>
      <c r="B43" s="158" t="s">
        <v>6</v>
      </c>
      <c r="C43" s="162">
        <v>109</v>
      </c>
      <c r="D43" s="170">
        <v>128.69999999999999</v>
      </c>
      <c r="E43" s="163">
        <f>C43/D43</f>
        <v>0.84693084693084697</v>
      </c>
    </row>
    <row r="44" spans="1:5" s="143" customFormat="1" ht="18">
      <c r="A44" s="174" t="s">
        <v>145</v>
      </c>
      <c r="B44" s="175"/>
      <c r="C44" s="170"/>
      <c r="D44" s="170"/>
      <c r="E44" s="163"/>
    </row>
    <row r="45" spans="1:5" s="143" customFormat="1" ht="18">
      <c r="A45" s="176" t="s">
        <v>19</v>
      </c>
      <c r="B45" s="158" t="s">
        <v>6</v>
      </c>
      <c r="C45" s="170"/>
      <c r="D45" s="170"/>
      <c r="E45" s="163"/>
    </row>
    <row r="46" spans="1:5" s="143" customFormat="1" ht="18">
      <c r="A46" s="176" t="s">
        <v>144</v>
      </c>
      <c r="B46" s="158" t="s">
        <v>12</v>
      </c>
      <c r="C46" s="170"/>
      <c r="D46" s="170"/>
      <c r="E46" s="163"/>
    </row>
    <row r="47" spans="1:5" s="143" customFormat="1" ht="18">
      <c r="A47" s="174" t="s">
        <v>146</v>
      </c>
      <c r="B47" s="175"/>
      <c r="C47" s="170"/>
      <c r="D47" s="170"/>
      <c r="E47" s="163"/>
    </row>
    <row r="48" spans="1:5" s="143" customFormat="1" ht="18">
      <c r="A48" s="176" t="s">
        <v>20</v>
      </c>
      <c r="B48" s="158" t="s">
        <v>6</v>
      </c>
      <c r="C48" s="170">
        <v>95.2</v>
      </c>
      <c r="D48" s="170">
        <v>62.3</v>
      </c>
      <c r="E48" s="163">
        <f>C48/D48</f>
        <v>1.5280898876404496</v>
      </c>
    </row>
    <row r="49" spans="1:5" s="143" customFormat="1" ht="18">
      <c r="A49" s="176" t="s">
        <v>21</v>
      </c>
      <c r="B49" s="158" t="s">
        <v>22</v>
      </c>
      <c r="C49" s="177">
        <v>3743</v>
      </c>
      <c r="D49" s="177">
        <v>2678</v>
      </c>
      <c r="E49" s="163">
        <f>C49/D49</f>
        <v>1.3976848394324122</v>
      </c>
    </row>
    <row r="50" spans="1:5" s="143" customFormat="1" ht="18">
      <c r="A50" s="176" t="s">
        <v>23</v>
      </c>
      <c r="B50" s="158" t="s">
        <v>22</v>
      </c>
      <c r="C50" s="162">
        <v>0.1</v>
      </c>
      <c r="D50" s="162">
        <v>0.09</v>
      </c>
      <c r="E50" s="163">
        <f>C50/D50</f>
        <v>1.1111111111111112</v>
      </c>
    </row>
    <row r="51" spans="1:5" s="143" customFormat="1" ht="18">
      <c r="A51" s="174" t="s">
        <v>147</v>
      </c>
      <c r="B51" s="175"/>
      <c r="C51" s="170"/>
      <c r="D51" s="170"/>
      <c r="E51" s="163"/>
    </row>
    <row r="52" spans="1:5" s="143" customFormat="1" ht="18">
      <c r="A52" s="176" t="s">
        <v>24</v>
      </c>
      <c r="B52" s="158" t="s">
        <v>25</v>
      </c>
      <c r="C52" s="167" t="s">
        <v>175</v>
      </c>
      <c r="D52" s="167" t="s">
        <v>175</v>
      </c>
      <c r="E52" s="163"/>
    </row>
    <row r="53" spans="1:5" s="143" customFormat="1" ht="18">
      <c r="A53" s="176" t="s">
        <v>26</v>
      </c>
      <c r="B53" s="158" t="s">
        <v>27</v>
      </c>
      <c r="C53" s="167" t="s">
        <v>175</v>
      </c>
      <c r="D53" s="167" t="s">
        <v>175</v>
      </c>
      <c r="E53" s="163"/>
    </row>
    <row r="54" spans="1:5" s="143" customFormat="1" ht="34.799999999999997">
      <c r="A54" s="174" t="s">
        <v>127</v>
      </c>
      <c r="B54" s="175"/>
      <c r="C54" s="170"/>
      <c r="D54" s="170"/>
      <c r="E54" s="163"/>
    </row>
    <row r="55" spans="1:5" s="143" customFormat="1" ht="18">
      <c r="A55" s="176" t="s">
        <v>28</v>
      </c>
      <c r="B55" s="158" t="s">
        <v>6</v>
      </c>
      <c r="C55" s="162">
        <v>1714.6</v>
      </c>
      <c r="D55" s="162">
        <v>1434.5</v>
      </c>
      <c r="E55" s="163">
        <f>C55/D55</f>
        <v>1.1952596723597071</v>
      </c>
    </row>
    <row r="56" spans="1:5" s="143" customFormat="1" ht="18">
      <c r="A56" s="176" t="s">
        <v>29</v>
      </c>
      <c r="B56" s="158" t="s">
        <v>12</v>
      </c>
      <c r="C56" s="170"/>
      <c r="D56" s="170"/>
      <c r="E56" s="163"/>
    </row>
    <row r="57" spans="1:5" s="143" customFormat="1" ht="18">
      <c r="A57" s="174" t="s">
        <v>30</v>
      </c>
      <c r="B57" s="175"/>
      <c r="C57" s="170"/>
      <c r="D57" s="170"/>
      <c r="E57" s="163"/>
    </row>
    <row r="58" spans="1:5" s="143" customFormat="1" ht="18">
      <c r="A58" s="176" t="s">
        <v>31</v>
      </c>
      <c r="B58" s="158" t="s">
        <v>32</v>
      </c>
      <c r="C58" s="170">
        <v>130</v>
      </c>
      <c r="D58" s="170">
        <v>136</v>
      </c>
      <c r="E58" s="163">
        <f>C58/D58</f>
        <v>0.95588235294117652</v>
      </c>
    </row>
    <row r="59" spans="1:5" s="143" customFormat="1" ht="36">
      <c r="A59" s="176" t="s">
        <v>33</v>
      </c>
      <c r="B59" s="158" t="s">
        <v>12</v>
      </c>
      <c r="C59" s="219">
        <v>88.4</v>
      </c>
      <c r="D59" s="162">
        <v>87.5</v>
      </c>
      <c r="E59" s="163">
        <f>C59/D59</f>
        <v>1.0102857142857145</v>
      </c>
    </row>
    <row r="60" spans="1:5" s="143" customFormat="1" ht="18">
      <c r="A60" s="161" t="s">
        <v>105</v>
      </c>
      <c r="B60" s="158" t="s">
        <v>9</v>
      </c>
      <c r="C60" s="170">
        <v>2391800</v>
      </c>
      <c r="D60" s="170">
        <v>1447486</v>
      </c>
      <c r="E60" s="163">
        <f>C60/D60</f>
        <v>1.6523821301207748</v>
      </c>
    </row>
    <row r="61" spans="1:5" s="143" customFormat="1" ht="18">
      <c r="A61" s="154" t="s">
        <v>34</v>
      </c>
      <c r="B61" s="158" t="s">
        <v>9</v>
      </c>
      <c r="C61" s="177">
        <v>1192442</v>
      </c>
      <c r="D61" s="177">
        <v>339808.09499999997</v>
      </c>
      <c r="E61" s="163">
        <f>C61/D61</f>
        <v>3.5091630174378281</v>
      </c>
    </row>
    <row r="62" spans="1:5" s="148" customFormat="1" ht="17.399999999999999">
      <c r="A62" s="228" t="s">
        <v>151</v>
      </c>
      <c r="B62" s="229"/>
      <c r="C62" s="229"/>
      <c r="D62" s="229"/>
      <c r="E62" s="230"/>
    </row>
    <row r="63" spans="1:5" s="148" customFormat="1" ht="61.5" customHeight="1">
      <c r="A63" s="161" t="s">
        <v>35</v>
      </c>
      <c r="B63" s="158" t="s">
        <v>45</v>
      </c>
      <c r="C63" s="170">
        <v>-3.9</v>
      </c>
      <c r="D63" s="162">
        <v>-9</v>
      </c>
      <c r="E63" s="179">
        <f>C63/D63</f>
        <v>0.43333333333333335</v>
      </c>
    </row>
    <row r="64" spans="1:5" s="148" customFormat="1" ht="18">
      <c r="A64" s="161" t="s">
        <v>36</v>
      </c>
      <c r="B64" s="175"/>
      <c r="C64" s="180"/>
      <c r="D64" s="180"/>
      <c r="E64" s="179"/>
    </row>
    <row r="65" spans="1:5" s="148" customFormat="1" ht="18">
      <c r="A65" s="165" t="s">
        <v>37</v>
      </c>
      <c r="B65" s="158" t="s">
        <v>38</v>
      </c>
      <c r="C65" s="234" t="s">
        <v>175</v>
      </c>
      <c r="D65" s="170">
        <v>13.7</v>
      </c>
      <c r="E65" s="179"/>
    </row>
    <row r="66" spans="1:5" s="148" customFormat="1" ht="18">
      <c r="A66" s="157" t="s">
        <v>39</v>
      </c>
      <c r="B66" s="158" t="s">
        <v>12</v>
      </c>
      <c r="C66" s="235"/>
      <c r="D66" s="162">
        <v>46</v>
      </c>
      <c r="E66" s="179"/>
    </row>
    <row r="67" spans="1:5" s="148" customFormat="1" ht="18">
      <c r="A67" s="165" t="s">
        <v>40</v>
      </c>
      <c r="B67" s="158" t="s">
        <v>38</v>
      </c>
      <c r="C67" s="235"/>
      <c r="D67" s="170">
        <v>16.100000000000001</v>
      </c>
      <c r="E67" s="179"/>
    </row>
    <row r="68" spans="1:5" s="148" customFormat="1" ht="19.5" customHeight="1">
      <c r="A68" s="165" t="s">
        <v>197</v>
      </c>
      <c r="B68" s="158" t="s">
        <v>12</v>
      </c>
      <c r="C68" s="236"/>
      <c r="D68" s="162">
        <v>54</v>
      </c>
      <c r="E68" s="179"/>
    </row>
    <row r="69" spans="1:5" s="148" customFormat="1" ht="18">
      <c r="A69" s="161" t="s">
        <v>41</v>
      </c>
      <c r="B69" s="158"/>
      <c r="C69" s="170"/>
      <c r="D69" s="170"/>
      <c r="E69" s="179"/>
    </row>
    <row r="70" spans="1:5" s="148" customFormat="1" ht="18">
      <c r="A70" s="165" t="s">
        <v>42</v>
      </c>
      <c r="B70" s="158" t="s">
        <v>38</v>
      </c>
      <c r="C70" s="234" t="s">
        <v>175</v>
      </c>
      <c r="D70" s="170">
        <v>7.3490000000000002</v>
      </c>
      <c r="E70" s="179"/>
    </row>
    <row r="71" spans="1:5" s="148" customFormat="1" ht="18">
      <c r="A71" s="157" t="s">
        <v>39</v>
      </c>
      <c r="B71" s="158" t="s">
        <v>12</v>
      </c>
      <c r="C71" s="235"/>
      <c r="D71" s="170">
        <v>24.6</v>
      </c>
      <c r="E71" s="179"/>
    </row>
    <row r="72" spans="1:5" s="148" customFormat="1" ht="18">
      <c r="A72" s="165" t="s">
        <v>43</v>
      </c>
      <c r="B72" s="158" t="s">
        <v>38</v>
      </c>
      <c r="C72" s="235"/>
      <c r="D72" s="170">
        <v>15.747999999999999</v>
      </c>
      <c r="E72" s="179"/>
    </row>
    <row r="73" spans="1:5" s="148" customFormat="1" ht="18">
      <c r="A73" s="157" t="s">
        <v>39</v>
      </c>
      <c r="B73" s="158" t="s">
        <v>12</v>
      </c>
      <c r="C73" s="235"/>
      <c r="D73" s="170">
        <v>52.8</v>
      </c>
      <c r="E73" s="179"/>
    </row>
    <row r="74" spans="1:5" s="148" customFormat="1" ht="18">
      <c r="A74" s="165" t="s">
        <v>44</v>
      </c>
      <c r="B74" s="158" t="s">
        <v>38</v>
      </c>
      <c r="C74" s="235"/>
      <c r="D74" s="170">
        <v>6.7240000000000002</v>
      </c>
      <c r="E74" s="179"/>
    </row>
    <row r="75" spans="1:5" s="148" customFormat="1" ht="18">
      <c r="A75" s="157" t="s">
        <v>39</v>
      </c>
      <c r="B75" s="158" t="s">
        <v>12</v>
      </c>
      <c r="C75" s="236"/>
      <c r="D75" s="170">
        <v>22.6</v>
      </c>
      <c r="E75" s="179"/>
    </row>
    <row r="76" spans="1:5" s="148" customFormat="1" ht="36">
      <c r="A76" s="161" t="s">
        <v>99</v>
      </c>
      <c r="B76" s="158" t="s">
        <v>45</v>
      </c>
      <c r="C76" s="170">
        <v>-151</v>
      </c>
      <c r="D76" s="170">
        <v>-243</v>
      </c>
      <c r="E76" s="179">
        <f>C76/D76</f>
        <v>0.62139917695473246</v>
      </c>
    </row>
    <row r="77" spans="1:5" s="148" customFormat="1" ht="36">
      <c r="A77" s="161" t="s">
        <v>46</v>
      </c>
      <c r="B77" s="158" t="s">
        <v>12</v>
      </c>
      <c r="C77" s="162">
        <v>100</v>
      </c>
      <c r="D77" s="162">
        <v>100</v>
      </c>
      <c r="E77" s="179">
        <f>C77/D77</f>
        <v>1</v>
      </c>
    </row>
    <row r="78" spans="1:5" s="148" customFormat="1" ht="36">
      <c r="A78" s="161" t="s">
        <v>47</v>
      </c>
      <c r="B78" s="158" t="s">
        <v>12</v>
      </c>
      <c r="C78" s="180"/>
      <c r="D78" s="180"/>
      <c r="E78" s="179"/>
    </row>
    <row r="79" spans="1:5" s="143" customFormat="1" ht="17.399999999999999">
      <c r="A79" s="225" t="s">
        <v>150</v>
      </c>
      <c r="B79" s="226"/>
      <c r="C79" s="226"/>
      <c r="D79" s="226"/>
      <c r="E79" s="227"/>
    </row>
    <row r="80" spans="1:5" s="143" customFormat="1" ht="18">
      <c r="A80" s="181" t="s">
        <v>55</v>
      </c>
      <c r="B80" s="158" t="s">
        <v>56</v>
      </c>
      <c r="C80" s="51">
        <v>30.2</v>
      </c>
      <c r="D80" s="51">
        <v>29.8</v>
      </c>
      <c r="E80" s="163">
        <f t="shared" ref="E80" si="1">C80/D80</f>
        <v>1.0134228187919463</v>
      </c>
    </row>
    <row r="81" spans="1:5" s="143" customFormat="1" ht="18" customHeight="1">
      <c r="A81" s="161" t="s">
        <v>186</v>
      </c>
      <c r="B81" s="158" t="s">
        <v>38</v>
      </c>
      <c r="C81" s="232" t="s">
        <v>232</v>
      </c>
      <c r="D81" s="182">
        <v>16.62</v>
      </c>
      <c r="E81" s="163"/>
    </row>
    <row r="82" spans="1:5" s="143" customFormat="1" ht="18">
      <c r="A82" s="161" t="s">
        <v>48</v>
      </c>
      <c r="B82" s="158" t="s">
        <v>38</v>
      </c>
      <c r="C82" s="233"/>
      <c r="D82" s="216">
        <v>10.977</v>
      </c>
      <c r="E82" s="163"/>
    </row>
    <row r="83" spans="1:5" s="143" customFormat="1" ht="18">
      <c r="A83" s="165" t="s">
        <v>49</v>
      </c>
      <c r="B83" s="158" t="s">
        <v>38</v>
      </c>
      <c r="C83" s="233"/>
      <c r="D83" s="216">
        <v>1.6</v>
      </c>
      <c r="E83" s="163"/>
    </row>
    <row r="84" spans="1:5" s="143" customFormat="1" ht="18">
      <c r="A84" s="161" t="s">
        <v>50</v>
      </c>
      <c r="B84" s="158" t="s">
        <v>38</v>
      </c>
      <c r="C84" s="233"/>
      <c r="D84" s="216">
        <v>1.0669999999999999</v>
      </c>
      <c r="E84" s="163"/>
    </row>
    <row r="85" spans="1:5" s="143" customFormat="1" ht="18">
      <c r="A85" s="161" t="s">
        <v>51</v>
      </c>
      <c r="B85" s="158" t="s">
        <v>38</v>
      </c>
      <c r="C85" s="233"/>
      <c r="D85" s="216">
        <v>5.64</v>
      </c>
      <c r="E85" s="163"/>
    </row>
    <row r="86" spans="1:5" s="143" customFormat="1" ht="18">
      <c r="A86" s="165" t="s">
        <v>52</v>
      </c>
      <c r="B86" s="158" t="s">
        <v>38</v>
      </c>
      <c r="C86" s="182">
        <v>0.15</v>
      </c>
      <c r="D86" s="182">
        <v>0.51</v>
      </c>
      <c r="E86" s="163">
        <f t="shared" ref="E86" si="2">C86/D86</f>
        <v>0.29411764705882354</v>
      </c>
    </row>
    <row r="87" spans="1:5" s="143" customFormat="1" ht="54">
      <c r="A87" s="161" t="s">
        <v>53</v>
      </c>
      <c r="B87" s="158" t="s">
        <v>12</v>
      </c>
      <c r="C87" s="170">
        <v>19.3</v>
      </c>
      <c r="D87" s="170">
        <v>19.84</v>
      </c>
      <c r="E87" s="163">
        <f>C87/D87</f>
        <v>0.97278225806451613</v>
      </c>
    </row>
    <row r="88" spans="1:5" s="143" customFormat="1" ht="36">
      <c r="A88" s="165" t="s">
        <v>231</v>
      </c>
      <c r="B88" s="158" t="s">
        <v>12</v>
      </c>
      <c r="C88" s="178"/>
      <c r="D88" s="178"/>
      <c r="E88" s="163"/>
    </row>
    <row r="89" spans="1:5" s="143" customFormat="1" ht="36">
      <c r="A89" s="165" t="s">
        <v>141</v>
      </c>
      <c r="B89" s="158" t="s">
        <v>12</v>
      </c>
      <c r="C89" s="178"/>
      <c r="D89" s="178"/>
      <c r="E89" s="163"/>
    </row>
    <row r="90" spans="1:5" s="143" customFormat="1" ht="18">
      <c r="A90" s="165" t="s">
        <v>123</v>
      </c>
      <c r="B90" s="158" t="s">
        <v>12</v>
      </c>
      <c r="C90" s="178">
        <v>0.3</v>
      </c>
      <c r="D90" s="178">
        <v>0.34</v>
      </c>
      <c r="E90" s="163">
        <f t="shared" ref="E90:E101" si="3">C90/D90</f>
        <v>0.88235294117647045</v>
      </c>
    </row>
    <row r="91" spans="1:5" s="143" customFormat="1" ht="18">
      <c r="A91" s="165" t="s">
        <v>124</v>
      </c>
      <c r="B91" s="158" t="s">
        <v>12</v>
      </c>
      <c r="C91" s="178"/>
      <c r="D91" s="178"/>
      <c r="E91" s="163"/>
    </row>
    <row r="92" spans="1:5" s="143" customFormat="1" ht="18">
      <c r="A92" s="166" t="s">
        <v>86</v>
      </c>
      <c r="B92" s="158" t="s">
        <v>12</v>
      </c>
      <c r="C92" s="178"/>
      <c r="D92" s="178"/>
      <c r="E92" s="163"/>
    </row>
    <row r="93" spans="1:5" s="143" customFormat="1" ht="18">
      <c r="A93" s="166" t="s">
        <v>87</v>
      </c>
      <c r="B93" s="158" t="s">
        <v>12</v>
      </c>
      <c r="C93" s="178">
        <v>1.19</v>
      </c>
      <c r="D93" s="178">
        <v>1.21</v>
      </c>
      <c r="E93" s="163">
        <f t="shared" si="3"/>
        <v>0.98347107438016523</v>
      </c>
    </row>
    <row r="94" spans="1:5" s="143" customFormat="1" ht="36">
      <c r="A94" s="165" t="s">
        <v>125</v>
      </c>
      <c r="B94" s="158" t="s">
        <v>12</v>
      </c>
      <c r="C94" s="178">
        <v>1.71</v>
      </c>
      <c r="D94" s="178">
        <v>1.94</v>
      </c>
      <c r="E94" s="163">
        <f t="shared" si="3"/>
        <v>0.88144329896907214</v>
      </c>
    </row>
    <row r="95" spans="1:5" s="143" customFormat="1" ht="40.5" customHeight="1">
      <c r="A95" s="165" t="s">
        <v>126</v>
      </c>
      <c r="B95" s="158" t="s">
        <v>12</v>
      </c>
      <c r="C95" s="178">
        <v>1.63</v>
      </c>
      <c r="D95" s="178">
        <v>1.63</v>
      </c>
      <c r="E95" s="163">
        <f t="shared" si="3"/>
        <v>1</v>
      </c>
    </row>
    <row r="96" spans="1:5" s="143" customFormat="1" ht="18">
      <c r="A96" s="166" t="s">
        <v>153</v>
      </c>
      <c r="B96" s="158" t="s">
        <v>12</v>
      </c>
      <c r="C96" s="178">
        <v>0.33</v>
      </c>
      <c r="D96" s="178">
        <v>0.12</v>
      </c>
      <c r="E96" s="163">
        <f t="shared" si="3"/>
        <v>2.7500000000000004</v>
      </c>
    </row>
    <row r="97" spans="1:5" s="143" customFormat="1" ht="36">
      <c r="A97" s="165" t="s">
        <v>127</v>
      </c>
      <c r="B97" s="158" t="s">
        <v>12</v>
      </c>
      <c r="C97" s="178">
        <v>1.89</v>
      </c>
      <c r="D97" s="178">
        <v>2.2799999999999998</v>
      </c>
      <c r="E97" s="163">
        <f t="shared" si="3"/>
        <v>0.82894736842105265</v>
      </c>
    </row>
    <row r="98" spans="1:5" s="143" customFormat="1" ht="18">
      <c r="A98" s="165" t="s">
        <v>152</v>
      </c>
      <c r="B98" s="158" t="s">
        <v>12</v>
      </c>
      <c r="C98" s="178">
        <v>1.24</v>
      </c>
      <c r="D98" s="178">
        <v>1.37</v>
      </c>
      <c r="E98" s="163">
        <f t="shared" si="3"/>
        <v>0.90510948905109478</v>
      </c>
    </row>
    <row r="99" spans="1:5" s="143" customFormat="1" ht="18">
      <c r="A99" s="165" t="s">
        <v>154</v>
      </c>
      <c r="B99" s="158" t="s">
        <v>12</v>
      </c>
      <c r="C99" s="178"/>
      <c r="D99" s="178"/>
      <c r="E99" s="163"/>
    </row>
    <row r="100" spans="1:5" s="143" customFormat="1" ht="18">
      <c r="A100" s="166" t="s">
        <v>91</v>
      </c>
      <c r="B100" s="158" t="s">
        <v>12</v>
      </c>
      <c r="C100" s="178">
        <v>3.56</v>
      </c>
      <c r="D100" s="178">
        <v>4.1399999999999997</v>
      </c>
      <c r="E100" s="163">
        <f t="shared" si="3"/>
        <v>0.85990338164251212</v>
      </c>
    </row>
    <row r="101" spans="1:5" s="143" customFormat="1" ht="57" customHeight="1">
      <c r="A101" s="165" t="s">
        <v>100</v>
      </c>
      <c r="B101" s="158" t="s">
        <v>12</v>
      </c>
      <c r="C101" s="178">
        <v>7.45</v>
      </c>
      <c r="D101" s="178">
        <v>6.81</v>
      </c>
      <c r="E101" s="163">
        <f t="shared" si="3"/>
        <v>1.0939794419970632</v>
      </c>
    </row>
    <row r="102" spans="1:5" s="148" customFormat="1" ht="17.399999999999999">
      <c r="A102" s="225" t="s">
        <v>54</v>
      </c>
      <c r="B102" s="226"/>
      <c r="C102" s="226"/>
      <c r="D102" s="226"/>
      <c r="E102" s="227"/>
    </row>
    <row r="103" spans="1:5" s="148" customFormat="1" ht="18">
      <c r="A103" s="161" t="s">
        <v>57</v>
      </c>
      <c r="B103" s="158" t="s">
        <v>56</v>
      </c>
      <c r="C103" s="178">
        <v>7.6</v>
      </c>
      <c r="D103" s="178">
        <v>7.61</v>
      </c>
      <c r="E103" s="163">
        <f>C103/D103</f>
        <v>0.99868593955321938</v>
      </c>
    </row>
    <row r="104" spans="1:5" s="148" customFormat="1" ht="18">
      <c r="A104" s="161" t="s">
        <v>58</v>
      </c>
      <c r="B104" s="158"/>
      <c r="C104" s="178"/>
      <c r="D104" s="178"/>
      <c r="E104" s="163"/>
    </row>
    <row r="105" spans="1:5" s="148" customFormat="1" ht="36">
      <c r="A105" s="165" t="s">
        <v>122</v>
      </c>
      <c r="B105" s="158" t="s">
        <v>56</v>
      </c>
      <c r="C105" s="178">
        <v>0.03</v>
      </c>
      <c r="D105" s="178">
        <v>0.03</v>
      </c>
      <c r="E105" s="163">
        <f t="shared" ref="E105:E160" si="4">C105/D105</f>
        <v>1</v>
      </c>
    </row>
    <row r="106" spans="1:5" s="148" customFormat="1" ht="36">
      <c r="A106" s="165" t="s">
        <v>141</v>
      </c>
      <c r="B106" s="158" t="s">
        <v>56</v>
      </c>
      <c r="C106" s="178"/>
      <c r="D106" s="178"/>
      <c r="E106" s="163"/>
    </row>
    <row r="107" spans="1:5" s="148" customFormat="1" ht="18">
      <c r="A107" s="165" t="s">
        <v>123</v>
      </c>
      <c r="B107" s="158" t="s">
        <v>56</v>
      </c>
      <c r="C107" s="178">
        <v>0.03</v>
      </c>
      <c r="D107" s="178">
        <v>0.03</v>
      </c>
      <c r="E107" s="163">
        <f t="shared" si="4"/>
        <v>1</v>
      </c>
    </row>
    <row r="108" spans="1:5" s="148" customFormat="1" ht="18">
      <c r="A108" s="165" t="s">
        <v>124</v>
      </c>
      <c r="B108" s="158" t="s">
        <v>56</v>
      </c>
      <c r="C108" s="178"/>
      <c r="D108" s="178"/>
      <c r="E108" s="163"/>
    </row>
    <row r="109" spans="1:5" s="148" customFormat="1" ht="18">
      <c r="A109" s="166" t="s">
        <v>86</v>
      </c>
      <c r="B109" s="158" t="s">
        <v>56</v>
      </c>
      <c r="C109" s="178"/>
      <c r="D109" s="178"/>
      <c r="E109" s="163"/>
    </row>
    <row r="110" spans="1:5" s="148" customFormat="1" ht="18">
      <c r="A110" s="166" t="s">
        <v>87</v>
      </c>
      <c r="B110" s="158" t="s">
        <v>56</v>
      </c>
      <c r="C110" s="178">
        <v>0.87</v>
      </c>
      <c r="D110" s="178">
        <v>0.86</v>
      </c>
      <c r="E110" s="163">
        <f t="shared" si="4"/>
        <v>1.0116279069767442</v>
      </c>
    </row>
    <row r="111" spans="1:5" s="148" customFormat="1" ht="36">
      <c r="A111" s="165" t="s">
        <v>125</v>
      </c>
      <c r="B111" s="158" t="s">
        <v>56</v>
      </c>
      <c r="C111" s="178">
        <v>0.31</v>
      </c>
      <c r="D111" s="178">
        <v>0.31</v>
      </c>
      <c r="E111" s="163">
        <f t="shared" si="4"/>
        <v>1</v>
      </c>
    </row>
    <row r="112" spans="1:5" s="148" customFormat="1" ht="40.5" customHeight="1">
      <c r="A112" s="165" t="s">
        <v>126</v>
      </c>
      <c r="B112" s="158" t="s">
        <v>56</v>
      </c>
      <c r="C112" s="178">
        <v>0.17</v>
      </c>
      <c r="D112" s="178">
        <v>0.15</v>
      </c>
      <c r="E112" s="163">
        <f t="shared" si="4"/>
        <v>1.1333333333333335</v>
      </c>
    </row>
    <row r="113" spans="1:5" s="148" customFormat="1" ht="18">
      <c r="A113" s="166" t="s">
        <v>153</v>
      </c>
      <c r="B113" s="158" t="s">
        <v>56</v>
      </c>
      <c r="C113" s="178">
        <v>0.03</v>
      </c>
      <c r="D113" s="178">
        <v>0.01</v>
      </c>
      <c r="E113" s="163">
        <f t="shared" si="4"/>
        <v>3</v>
      </c>
    </row>
    <row r="114" spans="1:5" s="148" customFormat="1" ht="36">
      <c r="A114" s="165" t="s">
        <v>127</v>
      </c>
      <c r="B114" s="158" t="s">
        <v>56</v>
      </c>
      <c r="C114" s="178">
        <v>0.34</v>
      </c>
      <c r="D114" s="178">
        <v>0.37</v>
      </c>
      <c r="E114" s="163">
        <f t="shared" si="4"/>
        <v>0.91891891891891897</v>
      </c>
    </row>
    <row r="115" spans="1:5" s="148" customFormat="1" ht="18">
      <c r="A115" s="165" t="s">
        <v>152</v>
      </c>
      <c r="B115" s="158" t="s">
        <v>56</v>
      </c>
      <c r="C115" s="178">
        <v>1.66</v>
      </c>
      <c r="D115" s="178">
        <v>1.65</v>
      </c>
      <c r="E115" s="163">
        <f t="shared" si="4"/>
        <v>1.0060606060606061</v>
      </c>
    </row>
    <row r="116" spans="1:5" s="148" customFormat="1" ht="18">
      <c r="A116" s="165" t="s">
        <v>154</v>
      </c>
      <c r="B116" s="158" t="s">
        <v>56</v>
      </c>
      <c r="C116" s="178">
        <v>0.14000000000000001</v>
      </c>
      <c r="D116" s="178">
        <v>0.14000000000000001</v>
      </c>
      <c r="E116" s="163">
        <f t="shared" si="4"/>
        <v>1</v>
      </c>
    </row>
    <row r="117" spans="1:5" s="148" customFormat="1" ht="36">
      <c r="A117" s="165" t="s">
        <v>85</v>
      </c>
      <c r="B117" s="158" t="s">
        <v>56</v>
      </c>
      <c r="C117" s="178">
        <v>0.79</v>
      </c>
      <c r="D117" s="178">
        <v>0.81</v>
      </c>
      <c r="E117" s="163">
        <f t="shared" si="4"/>
        <v>0.97530864197530864</v>
      </c>
    </row>
    <row r="118" spans="1:5" s="148" customFormat="1" ht="18">
      <c r="A118" s="183" t="s">
        <v>88</v>
      </c>
      <c r="B118" s="158" t="s">
        <v>56</v>
      </c>
      <c r="C118" s="178">
        <v>1.28</v>
      </c>
      <c r="D118" s="178">
        <v>1.27</v>
      </c>
      <c r="E118" s="163">
        <f t="shared" si="4"/>
        <v>1.0078740157480315</v>
      </c>
    </row>
    <row r="119" spans="1:5" s="148" customFormat="1" ht="18">
      <c r="A119" s="183" t="s">
        <v>89</v>
      </c>
      <c r="B119" s="158" t="s">
        <v>56</v>
      </c>
      <c r="C119" s="178">
        <v>0.85</v>
      </c>
      <c r="D119" s="178">
        <v>0.86</v>
      </c>
      <c r="E119" s="163">
        <f t="shared" si="4"/>
        <v>0.98837209302325579</v>
      </c>
    </row>
    <row r="120" spans="1:5" s="148" customFormat="1" ht="18">
      <c r="A120" s="183" t="s">
        <v>91</v>
      </c>
      <c r="B120" s="158" t="s">
        <v>56</v>
      </c>
      <c r="C120" s="178">
        <v>1.1299999999999999</v>
      </c>
      <c r="D120" s="178">
        <v>1.1499999999999999</v>
      </c>
      <c r="E120" s="163">
        <f t="shared" si="4"/>
        <v>0.9826086956521739</v>
      </c>
    </row>
    <row r="121" spans="1:5" s="148" customFormat="1" ht="54">
      <c r="A121" s="184" t="s">
        <v>98</v>
      </c>
      <c r="B121" s="158" t="s">
        <v>56</v>
      </c>
      <c r="C121" s="178">
        <v>0.52</v>
      </c>
      <c r="D121" s="178">
        <v>0.49</v>
      </c>
      <c r="E121" s="163">
        <f t="shared" si="4"/>
        <v>1.0612244897959184</v>
      </c>
    </row>
    <row r="122" spans="1:5" s="148" customFormat="1" ht="18">
      <c r="A122" s="185" t="s">
        <v>90</v>
      </c>
      <c r="B122" s="158"/>
      <c r="C122" s="178"/>
      <c r="D122" s="178"/>
      <c r="E122" s="163"/>
    </row>
    <row r="123" spans="1:5" s="148" customFormat="1" ht="36">
      <c r="A123" s="165" t="s">
        <v>159</v>
      </c>
      <c r="B123" s="158" t="s">
        <v>56</v>
      </c>
      <c r="C123" s="178"/>
      <c r="D123" s="178"/>
      <c r="E123" s="163"/>
    </row>
    <row r="124" spans="1:5" s="148" customFormat="1" ht="18">
      <c r="A124" s="183" t="s">
        <v>155</v>
      </c>
      <c r="B124" s="158" t="s">
        <v>56</v>
      </c>
      <c r="C124" s="178">
        <v>0.03</v>
      </c>
      <c r="D124" s="178">
        <v>0.02</v>
      </c>
      <c r="E124" s="163">
        <f t="shared" si="4"/>
        <v>1.5</v>
      </c>
    </row>
    <row r="125" spans="1:5" s="148" customFormat="1" ht="18">
      <c r="A125" s="183" t="s">
        <v>160</v>
      </c>
      <c r="B125" s="158" t="s">
        <v>56</v>
      </c>
      <c r="C125" s="178">
        <v>0.12</v>
      </c>
      <c r="D125" s="178">
        <v>0.11</v>
      </c>
      <c r="E125" s="163">
        <f t="shared" si="4"/>
        <v>1.0909090909090908</v>
      </c>
    </row>
    <row r="126" spans="1:5" s="148" customFormat="1" ht="18">
      <c r="A126" s="183" t="s">
        <v>161</v>
      </c>
      <c r="B126" s="158" t="s">
        <v>56</v>
      </c>
      <c r="C126" s="178">
        <v>0.09</v>
      </c>
      <c r="D126" s="178">
        <v>0.1</v>
      </c>
      <c r="E126" s="163">
        <f t="shared" si="4"/>
        <v>0.89999999999999991</v>
      </c>
    </row>
    <row r="127" spans="1:5" s="148" customFormat="1" ht="18">
      <c r="A127" s="183" t="s">
        <v>92</v>
      </c>
      <c r="B127" s="158" t="s">
        <v>38</v>
      </c>
      <c r="C127" s="178">
        <v>0.09</v>
      </c>
      <c r="D127" s="178">
        <v>0.08</v>
      </c>
      <c r="E127" s="163">
        <f t="shared" si="4"/>
        <v>1.125</v>
      </c>
    </row>
    <row r="128" spans="1:5" s="148" customFormat="1" ht="36">
      <c r="A128" s="161" t="s">
        <v>59</v>
      </c>
      <c r="B128" s="158" t="s">
        <v>12</v>
      </c>
      <c r="C128" s="170">
        <v>0.91</v>
      </c>
      <c r="D128" s="170">
        <v>1.32</v>
      </c>
      <c r="E128" s="163">
        <f t="shared" si="4"/>
        <v>0.68939393939393934</v>
      </c>
    </row>
    <row r="129" spans="1:5" s="148" customFormat="1" ht="18">
      <c r="A129" s="161" t="s">
        <v>60</v>
      </c>
      <c r="B129" s="158" t="s">
        <v>16</v>
      </c>
      <c r="C129" s="170" t="s">
        <v>175</v>
      </c>
      <c r="D129" s="170" t="s">
        <v>175</v>
      </c>
      <c r="E129" s="163"/>
    </row>
    <row r="130" spans="1:5" s="148" customFormat="1" ht="36">
      <c r="A130" s="161" t="s">
        <v>61</v>
      </c>
      <c r="B130" s="158" t="s">
        <v>16</v>
      </c>
      <c r="C130" s="162">
        <v>53839.43</v>
      </c>
      <c r="D130" s="162">
        <v>47928.7</v>
      </c>
      <c r="E130" s="163">
        <f t="shared" si="4"/>
        <v>1.1233233949595962</v>
      </c>
    </row>
    <row r="131" spans="1:5" s="148" customFormat="1" ht="18">
      <c r="A131" s="161" t="s">
        <v>58</v>
      </c>
      <c r="B131" s="158"/>
      <c r="C131" s="162"/>
      <c r="D131" s="162"/>
      <c r="E131" s="163"/>
    </row>
    <row r="132" spans="1:5" s="148" customFormat="1" ht="36">
      <c r="A132" s="165" t="s">
        <v>122</v>
      </c>
      <c r="B132" s="158" t="s">
        <v>16</v>
      </c>
      <c r="C132" s="162">
        <v>16708.64</v>
      </c>
      <c r="D132" s="162">
        <v>16260.9</v>
      </c>
      <c r="E132" s="163">
        <f t="shared" si="4"/>
        <v>1.027534761298575</v>
      </c>
    </row>
    <row r="133" spans="1:5" s="148" customFormat="1" ht="36">
      <c r="A133" s="165" t="s">
        <v>141</v>
      </c>
      <c r="B133" s="158" t="s">
        <v>16</v>
      </c>
      <c r="C133" s="162"/>
      <c r="D133" s="162"/>
      <c r="E133" s="163"/>
    </row>
    <row r="134" spans="1:5" s="148" customFormat="1" ht="18">
      <c r="A134" s="165" t="s">
        <v>123</v>
      </c>
      <c r="B134" s="158" t="s">
        <v>16</v>
      </c>
      <c r="C134" s="162">
        <v>16708.599999999999</v>
      </c>
      <c r="D134" s="162">
        <v>16260.9</v>
      </c>
      <c r="E134" s="163">
        <f t="shared" si="4"/>
        <v>1.027532301410131</v>
      </c>
    </row>
    <row r="135" spans="1:5" s="148" customFormat="1" ht="18">
      <c r="A135" s="165" t="s">
        <v>124</v>
      </c>
      <c r="B135" s="158" t="s">
        <v>16</v>
      </c>
      <c r="C135" s="186"/>
      <c r="D135" s="186"/>
      <c r="E135" s="163"/>
    </row>
    <row r="136" spans="1:5" s="148" customFormat="1" ht="18">
      <c r="A136" s="166" t="s">
        <v>86</v>
      </c>
      <c r="B136" s="158" t="s">
        <v>16</v>
      </c>
      <c r="C136" s="162"/>
      <c r="D136" s="162"/>
      <c r="E136" s="163"/>
    </row>
    <row r="137" spans="1:5" s="148" customFormat="1" ht="18">
      <c r="A137" s="166" t="s">
        <v>87</v>
      </c>
      <c r="B137" s="158" t="s">
        <v>16</v>
      </c>
      <c r="C137" s="162">
        <v>46615.59</v>
      </c>
      <c r="D137" s="162">
        <v>43309.8</v>
      </c>
      <c r="E137" s="163">
        <f t="shared" si="4"/>
        <v>1.0763289140102239</v>
      </c>
    </row>
    <row r="138" spans="1:5" s="148" customFormat="1" ht="36">
      <c r="A138" s="165" t="s">
        <v>125</v>
      </c>
      <c r="B138" s="158" t="s">
        <v>16</v>
      </c>
      <c r="C138" s="162">
        <v>50762.19</v>
      </c>
      <c r="D138" s="162">
        <v>43943.7</v>
      </c>
      <c r="E138" s="163">
        <f t="shared" si="4"/>
        <v>1.1551642214925009</v>
      </c>
    </row>
    <row r="139" spans="1:5" s="148" customFormat="1" ht="36.75" customHeight="1">
      <c r="A139" s="165" t="s">
        <v>126</v>
      </c>
      <c r="B139" s="158" t="s">
        <v>16</v>
      </c>
      <c r="C139" s="162">
        <v>37283.18</v>
      </c>
      <c r="D139" s="162">
        <v>36362.5</v>
      </c>
      <c r="E139" s="163">
        <f t="shared" si="4"/>
        <v>1.025319491234101</v>
      </c>
    </row>
    <row r="140" spans="1:5" s="148" customFormat="1" ht="18">
      <c r="A140" s="166" t="s">
        <v>153</v>
      </c>
      <c r="B140" s="158" t="s">
        <v>16</v>
      </c>
      <c r="C140" s="162">
        <v>30149.38</v>
      </c>
      <c r="D140" s="162">
        <v>21388.89</v>
      </c>
      <c r="E140" s="163">
        <f t="shared" si="4"/>
        <v>1.4095813293723987</v>
      </c>
    </row>
    <row r="141" spans="1:5" s="148" customFormat="1" ht="36">
      <c r="A141" s="165" t="s">
        <v>127</v>
      </c>
      <c r="B141" s="158" t="s">
        <v>16</v>
      </c>
      <c r="C141" s="162">
        <v>29872.6</v>
      </c>
      <c r="D141" s="162">
        <v>25928.6</v>
      </c>
      <c r="E141" s="163">
        <f t="shared" si="4"/>
        <v>1.1521100252231127</v>
      </c>
    </row>
    <row r="142" spans="1:5" s="148" customFormat="1" ht="18">
      <c r="A142" s="165" t="s">
        <v>152</v>
      </c>
      <c r="B142" s="158" t="s">
        <v>16</v>
      </c>
      <c r="C142" s="162">
        <v>76892.649999999994</v>
      </c>
      <c r="D142" s="162">
        <v>67456.600000000006</v>
      </c>
      <c r="E142" s="163">
        <f t="shared" si="4"/>
        <v>1.1398832730970725</v>
      </c>
    </row>
    <row r="143" spans="1:5" s="148" customFormat="1" ht="18">
      <c r="A143" s="165" t="s">
        <v>154</v>
      </c>
      <c r="B143" s="158" t="s">
        <v>16</v>
      </c>
      <c r="C143" s="162">
        <v>64136.47</v>
      </c>
      <c r="D143" s="162">
        <v>57024.3</v>
      </c>
      <c r="E143" s="163">
        <f t="shared" si="4"/>
        <v>1.1247217414330382</v>
      </c>
    </row>
    <row r="144" spans="1:5" s="148" customFormat="1" ht="36">
      <c r="A144" s="165" t="s">
        <v>85</v>
      </c>
      <c r="B144" s="158" t="s">
        <v>16</v>
      </c>
      <c r="C144" s="162">
        <v>67941.64</v>
      </c>
      <c r="D144" s="162">
        <v>62520.3</v>
      </c>
      <c r="E144" s="163">
        <f t="shared" si="4"/>
        <v>1.0867132755281084</v>
      </c>
    </row>
    <row r="145" spans="1:5" s="148" customFormat="1" ht="18">
      <c r="A145" s="183" t="s">
        <v>88</v>
      </c>
      <c r="B145" s="158" t="s">
        <v>16</v>
      </c>
      <c r="C145" s="162">
        <v>44023.1</v>
      </c>
      <c r="D145" s="162">
        <v>38427</v>
      </c>
      <c r="E145" s="163">
        <f t="shared" si="4"/>
        <v>1.1456293751789106</v>
      </c>
    </row>
    <row r="146" spans="1:5" s="148" customFormat="1" ht="18">
      <c r="A146" s="183" t="s">
        <v>89</v>
      </c>
      <c r="B146" s="158" t="s">
        <v>16</v>
      </c>
      <c r="C146" s="162">
        <v>49582.17</v>
      </c>
      <c r="D146" s="162">
        <v>44036</v>
      </c>
      <c r="E146" s="163">
        <f t="shared" si="4"/>
        <v>1.1259462712326278</v>
      </c>
    </row>
    <row r="147" spans="1:5" s="148" customFormat="1" ht="18">
      <c r="A147" s="183" t="s">
        <v>91</v>
      </c>
      <c r="B147" s="158" t="s">
        <v>16</v>
      </c>
      <c r="C147" s="162">
        <v>40804.300000000003</v>
      </c>
      <c r="D147" s="162">
        <v>35904.6</v>
      </c>
      <c r="E147" s="163">
        <f t="shared" si="4"/>
        <v>1.1364644084601974</v>
      </c>
    </row>
    <row r="148" spans="1:5" s="148" customFormat="1" ht="54">
      <c r="A148" s="184" t="s">
        <v>98</v>
      </c>
      <c r="B148" s="158" t="s">
        <v>16</v>
      </c>
      <c r="C148" s="162">
        <v>42197.7</v>
      </c>
      <c r="D148" s="162">
        <v>38485.4</v>
      </c>
      <c r="E148" s="163">
        <f t="shared" si="4"/>
        <v>1.0964599562431467</v>
      </c>
    </row>
    <row r="149" spans="1:5" s="148" customFormat="1" ht="18">
      <c r="A149" s="185" t="s">
        <v>90</v>
      </c>
      <c r="B149" s="158" t="s">
        <v>16</v>
      </c>
      <c r="C149" s="162"/>
      <c r="D149" s="162"/>
      <c r="E149" s="163"/>
    </row>
    <row r="150" spans="1:5" s="148" customFormat="1" ht="36">
      <c r="A150" s="165" t="s">
        <v>159</v>
      </c>
      <c r="B150" s="158" t="s">
        <v>16</v>
      </c>
      <c r="C150" s="162"/>
      <c r="D150" s="162"/>
      <c r="E150" s="163"/>
    </row>
    <row r="151" spans="1:5" s="148" customFormat="1" ht="18">
      <c r="A151" s="183" t="s">
        <v>155</v>
      </c>
      <c r="B151" s="158" t="s">
        <v>16</v>
      </c>
      <c r="C151" s="162">
        <v>42867.9</v>
      </c>
      <c r="D151" s="162">
        <v>34019.199999999997</v>
      </c>
      <c r="E151" s="163">
        <f t="shared" si="4"/>
        <v>1.2601089972721289</v>
      </c>
    </row>
    <row r="152" spans="1:5" s="148" customFormat="1" ht="18">
      <c r="A152" s="183" t="s">
        <v>160</v>
      </c>
      <c r="B152" s="158" t="s">
        <v>16</v>
      </c>
      <c r="C152" s="162">
        <v>40629.9</v>
      </c>
      <c r="D152" s="162">
        <v>39013.800000000003</v>
      </c>
      <c r="E152" s="163">
        <f t="shared" si="4"/>
        <v>1.0414238038847792</v>
      </c>
    </row>
    <row r="153" spans="1:5" s="148" customFormat="1" ht="18">
      <c r="A153" s="183" t="s">
        <v>161</v>
      </c>
      <c r="B153" s="158" t="s">
        <v>16</v>
      </c>
      <c r="C153" s="162">
        <v>39482.6</v>
      </c>
      <c r="D153" s="162">
        <v>34165.300000000003</v>
      </c>
      <c r="E153" s="163">
        <f t="shared" si="4"/>
        <v>1.1556345180636491</v>
      </c>
    </row>
    <row r="154" spans="1:5" s="148" customFormat="1" ht="18">
      <c r="A154" s="183" t="s">
        <v>92</v>
      </c>
      <c r="B154" s="158" t="s">
        <v>16</v>
      </c>
      <c r="C154" s="162">
        <v>63717.599999999999</v>
      </c>
      <c r="D154" s="162">
        <v>61150.6</v>
      </c>
      <c r="E154" s="163">
        <f t="shared" si="4"/>
        <v>1.0419783289125537</v>
      </c>
    </row>
    <row r="155" spans="1:5" s="148" customFormat="1" ht="18">
      <c r="A155" s="187" t="s">
        <v>62</v>
      </c>
      <c r="B155" s="158" t="s">
        <v>6</v>
      </c>
      <c r="C155" s="162">
        <v>75.400000000000006</v>
      </c>
      <c r="D155" s="162">
        <v>67.7</v>
      </c>
      <c r="E155" s="163">
        <f t="shared" si="4"/>
        <v>1.1137370753323486</v>
      </c>
    </row>
    <row r="156" spans="1:5" s="148" customFormat="1" ht="18">
      <c r="A156" s="187" t="s">
        <v>63</v>
      </c>
      <c r="B156" s="158" t="s">
        <v>6</v>
      </c>
      <c r="C156" s="162">
        <v>4909</v>
      </c>
      <c r="D156" s="162">
        <v>4375.93</v>
      </c>
      <c r="E156" s="163">
        <f t="shared" si="4"/>
        <v>1.1218186762585325</v>
      </c>
    </row>
    <row r="157" spans="1:5" s="148" customFormat="1" ht="36">
      <c r="A157" s="161" t="s">
        <v>101</v>
      </c>
      <c r="B157" s="158" t="s">
        <v>16</v>
      </c>
      <c r="C157" s="170">
        <v>13272.5</v>
      </c>
      <c r="D157" s="170">
        <v>11487</v>
      </c>
      <c r="E157" s="163">
        <f>C157/D157</f>
        <v>1.1554365804822844</v>
      </c>
    </row>
    <row r="158" spans="1:5" s="148" customFormat="1" ht="54">
      <c r="A158" s="161" t="s">
        <v>64</v>
      </c>
      <c r="B158" s="158" t="s">
        <v>65</v>
      </c>
      <c r="C158" s="170" t="s">
        <v>175</v>
      </c>
      <c r="D158" s="170" t="s">
        <v>175</v>
      </c>
      <c r="E158" s="163"/>
    </row>
    <row r="159" spans="1:5" s="148" customFormat="1" ht="36">
      <c r="A159" s="161" t="s">
        <v>66</v>
      </c>
      <c r="B159" s="158" t="s">
        <v>38</v>
      </c>
      <c r="C159" s="178">
        <v>5.17</v>
      </c>
      <c r="D159" s="178">
        <v>3.19</v>
      </c>
      <c r="E159" s="163">
        <f>C159/D159</f>
        <v>1.6206896551724137</v>
      </c>
    </row>
    <row r="160" spans="1:5" s="148" customFormat="1" ht="18">
      <c r="A160" s="161" t="s">
        <v>67</v>
      </c>
      <c r="B160" s="158" t="s">
        <v>12</v>
      </c>
      <c r="C160" s="170">
        <v>17.100000000000001</v>
      </c>
      <c r="D160" s="170">
        <v>10.7</v>
      </c>
      <c r="E160" s="163">
        <f t="shared" si="4"/>
        <v>1.5981308411214956</v>
      </c>
    </row>
    <row r="161" spans="1:5" s="143" customFormat="1" ht="18">
      <c r="A161" s="161" t="s">
        <v>68</v>
      </c>
      <c r="B161" s="158" t="s">
        <v>70</v>
      </c>
      <c r="C161" s="167">
        <v>0</v>
      </c>
      <c r="D161" s="167">
        <v>0</v>
      </c>
      <c r="E161" s="163"/>
    </row>
    <row r="162" spans="1:5" s="143" customFormat="1" ht="18">
      <c r="A162" s="188" t="s">
        <v>69</v>
      </c>
      <c r="B162" s="158" t="s">
        <v>70</v>
      </c>
      <c r="C162" s="167">
        <v>0</v>
      </c>
      <c r="D162" s="167">
        <v>0</v>
      </c>
      <c r="E162" s="163"/>
    </row>
    <row r="163" spans="1:5" s="143" customFormat="1" ht="18">
      <c r="A163" s="189"/>
      <c r="B163" s="190"/>
      <c r="C163" s="191"/>
      <c r="D163" s="191"/>
      <c r="E163" s="192"/>
    </row>
    <row r="164" spans="1:5" s="143" customFormat="1" ht="18">
      <c r="A164" s="189"/>
      <c r="B164" s="190"/>
      <c r="C164" s="191"/>
      <c r="D164" s="191"/>
      <c r="E164" s="192"/>
    </row>
    <row r="165" spans="1:5" s="143" customFormat="1" ht="18">
      <c r="A165" s="189"/>
      <c r="B165" s="190"/>
      <c r="C165" s="191"/>
      <c r="D165" s="191"/>
      <c r="E165" s="192"/>
    </row>
    <row r="166" spans="1:5" s="145" customFormat="1" ht="42">
      <c r="A166" s="193" t="s">
        <v>240</v>
      </c>
      <c r="B166" s="194"/>
      <c r="C166" s="195"/>
      <c r="D166" s="231" t="s">
        <v>241</v>
      </c>
      <c r="E166" s="231"/>
    </row>
    <row r="167" spans="1:5" s="143" customFormat="1" ht="18">
      <c r="A167" s="189"/>
      <c r="B167" s="190"/>
      <c r="C167" s="191"/>
      <c r="D167" s="191"/>
      <c r="E167" s="192"/>
    </row>
    <row r="168" spans="1:5" s="143" customFormat="1" ht="18">
      <c r="A168" s="189"/>
      <c r="B168" s="190"/>
      <c r="C168" s="191"/>
      <c r="D168" s="191"/>
      <c r="E168" s="192"/>
    </row>
    <row r="169" spans="1:5" s="143" customFormat="1" ht="18">
      <c r="A169" s="189"/>
      <c r="B169" s="190"/>
      <c r="C169" s="191"/>
      <c r="D169" s="191"/>
      <c r="E169" s="192"/>
    </row>
    <row r="170" spans="1:5" s="143" customFormat="1" ht="18">
      <c r="A170" s="196" t="s">
        <v>212</v>
      </c>
      <c r="B170" s="190"/>
      <c r="C170" s="191"/>
      <c r="D170" s="191"/>
      <c r="E170" s="192"/>
    </row>
    <row r="171" spans="1:5" s="143" customFormat="1" ht="17.25" customHeight="1">
      <c r="A171" s="224" t="s">
        <v>185</v>
      </c>
      <c r="B171" s="224"/>
      <c r="C171" s="224"/>
      <c r="D171" s="224"/>
      <c r="E171" s="224"/>
    </row>
    <row r="172" spans="1:5" ht="15.6">
      <c r="A172" s="1"/>
      <c r="B172" s="2"/>
      <c r="C172" s="3"/>
      <c r="D172" s="3"/>
      <c r="E172" s="4"/>
    </row>
  </sheetData>
  <mergeCells count="13">
    <mergeCell ref="D1:E1"/>
    <mergeCell ref="A2:E2"/>
    <mergeCell ref="A3:E3"/>
    <mergeCell ref="A171:E171"/>
    <mergeCell ref="A79:E79"/>
    <mergeCell ref="A102:E102"/>
    <mergeCell ref="A5:E5"/>
    <mergeCell ref="A29:E29"/>
    <mergeCell ref="A62:E62"/>
    <mergeCell ref="D166:E166"/>
    <mergeCell ref="C81:C85"/>
    <mergeCell ref="C65:C68"/>
    <mergeCell ref="C70:C75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0" max="4" man="1"/>
    <brk id="89" max="4" man="1"/>
    <brk id="13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73"/>
  <sheetViews>
    <sheetView tabSelected="1" view="pageBreakPreview" zoomScale="90" zoomScaleSheetLayoutView="90" workbookViewId="0">
      <selection activeCell="F40" sqref="F40"/>
    </sheetView>
  </sheetViews>
  <sheetFormatPr defaultColWidth="9.109375" defaultRowHeight="15.6"/>
  <cols>
    <col min="1" max="1" width="3.109375" style="6" customWidth="1"/>
    <col min="2" max="2" width="3.33203125" style="6" customWidth="1"/>
    <col min="3" max="3" width="9.109375" style="6"/>
    <col min="4" max="4" width="25.6640625" style="6" customWidth="1"/>
    <col min="5" max="5" width="15.109375" style="7" customWidth="1"/>
    <col min="6" max="6" width="14.109375" style="7" customWidth="1"/>
    <col min="7" max="7" width="15.5546875" style="7" customWidth="1"/>
    <col min="8" max="8" width="15.88671875" style="7" customWidth="1"/>
    <col min="9" max="9" width="15.33203125" style="7" customWidth="1"/>
    <col min="10" max="10" width="11.44140625" style="7" customWidth="1"/>
    <col min="11" max="11" width="13.33203125" style="7" customWidth="1"/>
    <col min="12" max="16384" width="9.109375" style="7"/>
  </cols>
  <sheetData>
    <row r="1" spans="1:22">
      <c r="A1" s="15"/>
      <c r="B1" s="15"/>
      <c r="C1" s="15"/>
      <c r="D1" s="15"/>
      <c r="E1" s="15"/>
      <c r="F1" s="237" t="s">
        <v>71</v>
      </c>
      <c r="G1" s="237"/>
      <c r="H1" s="237"/>
      <c r="I1" s="237"/>
      <c r="J1" s="237"/>
      <c r="K1" s="237"/>
    </row>
    <row r="2" spans="1:22" ht="44.25" customHeight="1">
      <c r="A2" s="247" t="s">
        <v>162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1" customHeight="1">
      <c r="A3" s="238" t="s">
        <v>235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0"/>
      <c r="B4" s="10"/>
      <c r="C4" s="10"/>
      <c r="D4" s="10"/>
      <c r="E4" s="10"/>
      <c r="F4" s="10"/>
      <c r="G4" s="10"/>
      <c r="H4" s="10"/>
      <c r="I4" s="10"/>
      <c r="J4" s="248" t="s">
        <v>94</v>
      </c>
      <c r="K4" s="24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14" customFormat="1" ht="82.5" customHeight="1">
      <c r="A5" s="249"/>
      <c r="B5" s="249"/>
      <c r="C5" s="249"/>
      <c r="D5" s="249"/>
      <c r="E5" s="55" t="s">
        <v>72</v>
      </c>
      <c r="F5" s="55" t="s">
        <v>73</v>
      </c>
      <c r="G5" s="55" t="s">
        <v>74</v>
      </c>
      <c r="H5" s="55" t="s">
        <v>75</v>
      </c>
      <c r="I5" s="215" t="s">
        <v>76</v>
      </c>
      <c r="J5" s="215" t="s">
        <v>63</v>
      </c>
      <c r="K5" s="215" t="s">
        <v>62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51.75" customHeight="1">
      <c r="A6" s="239" t="s">
        <v>137</v>
      </c>
      <c r="B6" s="240"/>
      <c r="C6" s="240"/>
      <c r="D6" s="241"/>
      <c r="E6" s="92"/>
      <c r="F6" s="123">
        <v>140.80000000000001</v>
      </c>
      <c r="G6" s="123">
        <v>88.1</v>
      </c>
      <c r="H6" s="56">
        <f>F6-G6</f>
        <v>52.700000000000017</v>
      </c>
      <c r="I6" s="93">
        <v>27</v>
      </c>
      <c r="J6" s="58">
        <v>5.41</v>
      </c>
      <c r="K6" s="58">
        <v>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7.25" customHeight="1">
      <c r="A7" s="244" t="s">
        <v>118</v>
      </c>
      <c r="B7" s="245"/>
      <c r="C7" s="245"/>
      <c r="D7" s="246"/>
      <c r="E7" s="94"/>
      <c r="F7" s="124">
        <v>32.299999999999997</v>
      </c>
      <c r="G7" s="124">
        <v>29.5</v>
      </c>
      <c r="H7" s="125">
        <f>F7-G7</f>
        <v>2.7999999999999972</v>
      </c>
      <c r="I7" s="95">
        <v>14</v>
      </c>
      <c r="J7" s="60">
        <v>4.17</v>
      </c>
      <c r="K7" s="60"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>
      <c r="A8" s="61"/>
      <c r="B8" s="250" t="s">
        <v>77</v>
      </c>
      <c r="C8" s="250"/>
      <c r="D8" s="251"/>
      <c r="E8" s="96"/>
      <c r="F8" s="62"/>
      <c r="G8" s="62"/>
      <c r="H8" s="56"/>
      <c r="I8" s="97"/>
      <c r="J8" s="63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61"/>
      <c r="B9" s="242" t="s">
        <v>211</v>
      </c>
      <c r="C9" s="242"/>
      <c r="D9" s="243"/>
      <c r="E9" s="98"/>
      <c r="F9" s="126">
        <v>12.8</v>
      </c>
      <c r="G9" s="126">
        <v>12.5</v>
      </c>
      <c r="H9" s="125">
        <f t="shared" ref="H9:H47" si="0">F9-G9</f>
        <v>0.30000000000000071</v>
      </c>
      <c r="I9" s="99">
        <v>5</v>
      </c>
      <c r="J9" s="64">
        <v>0.75</v>
      </c>
      <c r="K9" s="64"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61"/>
      <c r="B10" s="242" t="s">
        <v>174</v>
      </c>
      <c r="C10" s="242"/>
      <c r="D10" s="243"/>
      <c r="E10" s="100"/>
      <c r="F10" s="125">
        <v>19.5</v>
      </c>
      <c r="G10" s="125">
        <v>17</v>
      </c>
      <c r="H10" s="125">
        <f t="shared" si="0"/>
        <v>2.5</v>
      </c>
      <c r="I10" s="101">
        <v>9</v>
      </c>
      <c r="J10" s="65">
        <v>3</v>
      </c>
      <c r="K10" s="65"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>
      <c r="A11" s="254" t="s">
        <v>106</v>
      </c>
      <c r="B11" s="255"/>
      <c r="C11" s="255"/>
      <c r="D11" s="256"/>
      <c r="E11" s="56"/>
      <c r="F11" s="56">
        <v>508.5</v>
      </c>
      <c r="G11" s="56">
        <v>500.6</v>
      </c>
      <c r="H11" s="56">
        <f>F11-G11</f>
        <v>7.8999999999999773</v>
      </c>
      <c r="I11" s="103">
        <v>871</v>
      </c>
      <c r="J11" s="70">
        <v>487.4</v>
      </c>
      <c r="K11" s="70">
        <v>10.7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61"/>
      <c r="B12" s="265" t="s">
        <v>78</v>
      </c>
      <c r="C12" s="265"/>
      <c r="D12" s="266"/>
      <c r="E12" s="76"/>
      <c r="F12" s="76"/>
      <c r="G12" s="76"/>
      <c r="H12" s="56"/>
      <c r="I12" s="105"/>
      <c r="J12" s="77"/>
      <c r="K12" s="7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8" customHeight="1">
      <c r="A13" s="244" t="s">
        <v>119</v>
      </c>
      <c r="B13" s="245"/>
      <c r="C13" s="245"/>
      <c r="D13" s="246"/>
      <c r="E13" s="127"/>
      <c r="F13" s="127">
        <v>185.5</v>
      </c>
      <c r="G13" s="127">
        <v>183.3</v>
      </c>
      <c r="H13" s="125">
        <f t="shared" si="0"/>
        <v>2.1999999999999886</v>
      </c>
      <c r="I13" s="99">
        <v>154</v>
      </c>
      <c r="J13" s="64">
        <v>63.4</v>
      </c>
      <c r="K13" s="64">
        <v>0.3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" customHeight="1">
      <c r="A14" s="61"/>
      <c r="B14" s="250" t="s">
        <v>77</v>
      </c>
      <c r="C14" s="250"/>
      <c r="D14" s="251"/>
      <c r="E14" s="128"/>
      <c r="F14" s="128"/>
      <c r="G14" s="128"/>
      <c r="H14" s="125"/>
      <c r="I14" s="106"/>
      <c r="J14" s="69"/>
      <c r="K14" s="6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71"/>
      <c r="B15" s="252" t="s">
        <v>182</v>
      </c>
      <c r="C15" s="252"/>
      <c r="D15" s="252"/>
      <c r="E15" s="129"/>
      <c r="F15" s="129">
        <v>185.5</v>
      </c>
      <c r="G15" s="130">
        <v>183.3</v>
      </c>
      <c r="H15" s="125">
        <f t="shared" si="0"/>
        <v>2.1999999999999886</v>
      </c>
      <c r="I15" s="107">
        <v>154</v>
      </c>
      <c r="J15" s="72">
        <v>63.4</v>
      </c>
      <c r="K15" s="72">
        <v>0.3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48" customHeight="1">
      <c r="A16" s="267" t="s">
        <v>120</v>
      </c>
      <c r="B16" s="268"/>
      <c r="C16" s="268"/>
      <c r="D16" s="269"/>
      <c r="E16" s="128"/>
      <c r="F16" s="128">
        <v>141.4</v>
      </c>
      <c r="G16" s="128">
        <v>141.1</v>
      </c>
      <c r="H16" s="125">
        <f t="shared" si="0"/>
        <v>0.30000000000001137</v>
      </c>
      <c r="I16" s="106">
        <v>66</v>
      </c>
      <c r="J16" s="69">
        <v>10.7</v>
      </c>
      <c r="K16" s="69"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7.25" customHeight="1">
      <c r="A17" s="61"/>
      <c r="B17" s="250" t="s">
        <v>77</v>
      </c>
      <c r="C17" s="250"/>
      <c r="D17" s="251"/>
      <c r="E17" s="125"/>
      <c r="F17" s="125"/>
      <c r="G17" s="125"/>
      <c r="H17" s="125"/>
      <c r="I17" s="108"/>
      <c r="J17" s="59"/>
      <c r="K17" s="5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7.25" customHeight="1">
      <c r="A18" s="61"/>
      <c r="B18" s="218"/>
      <c r="C18" s="242" t="s">
        <v>237</v>
      </c>
      <c r="D18" s="243"/>
      <c r="E18" s="128"/>
      <c r="F18" s="128">
        <v>28</v>
      </c>
      <c r="G18" s="128">
        <v>26.8</v>
      </c>
      <c r="H18" s="125">
        <f t="shared" si="0"/>
        <v>1.1999999999999993</v>
      </c>
      <c r="I18" s="106">
        <v>4</v>
      </c>
      <c r="J18" s="69">
        <v>0.45</v>
      </c>
      <c r="K18" s="69"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8" customHeight="1">
      <c r="A19" s="61"/>
      <c r="B19" s="152"/>
      <c r="C19" s="242" t="s">
        <v>204</v>
      </c>
      <c r="D19" s="243"/>
      <c r="E19" s="131"/>
      <c r="F19" s="131">
        <v>111.4</v>
      </c>
      <c r="G19" s="131">
        <v>112.1</v>
      </c>
      <c r="H19" s="125">
        <f t="shared" si="0"/>
        <v>-0.69999999999998863</v>
      </c>
      <c r="I19" s="109">
        <v>55</v>
      </c>
      <c r="J19" s="68">
        <v>10.7</v>
      </c>
      <c r="K19" s="68"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8" customHeight="1">
      <c r="A20" s="61"/>
      <c r="B20" s="214"/>
      <c r="C20" s="274" t="s">
        <v>228</v>
      </c>
      <c r="D20" s="275"/>
      <c r="E20" s="131"/>
      <c r="F20" s="68">
        <v>2</v>
      </c>
      <c r="G20" s="68">
        <v>2.2000000000000002</v>
      </c>
      <c r="H20" s="59">
        <f>SUM(F20-G20)</f>
        <v>-0.20000000000000018</v>
      </c>
      <c r="I20" s="109">
        <v>7</v>
      </c>
      <c r="J20" s="68">
        <v>0.83</v>
      </c>
      <c r="K20" s="68"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3.75" customHeight="1">
      <c r="A21" s="267" t="s">
        <v>205</v>
      </c>
      <c r="B21" s="270"/>
      <c r="C21" s="270"/>
      <c r="D21" s="271"/>
      <c r="E21" s="124"/>
      <c r="F21" s="124">
        <v>108.4</v>
      </c>
      <c r="G21" s="124">
        <v>108.1</v>
      </c>
      <c r="H21" s="125">
        <f t="shared" si="0"/>
        <v>0.30000000000001137</v>
      </c>
      <c r="I21" s="95">
        <v>22</v>
      </c>
      <c r="J21" s="60">
        <v>7</v>
      </c>
      <c r="K21" s="60"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8" customHeight="1">
      <c r="A22" s="73"/>
      <c r="B22" s="276" t="s">
        <v>77</v>
      </c>
      <c r="C22" s="276"/>
      <c r="D22" s="277"/>
      <c r="E22" s="127"/>
      <c r="F22" s="127"/>
      <c r="G22" s="127"/>
      <c r="H22" s="125"/>
      <c r="I22" s="99"/>
      <c r="J22" s="64"/>
      <c r="K22" s="64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8" customHeight="1">
      <c r="A23" s="150"/>
      <c r="B23" s="151"/>
      <c r="C23" s="272" t="s">
        <v>176</v>
      </c>
      <c r="D23" s="273"/>
      <c r="E23" s="132"/>
      <c r="F23" s="132">
        <v>108.4</v>
      </c>
      <c r="G23" s="133">
        <v>108.1</v>
      </c>
      <c r="H23" s="125">
        <f t="shared" si="0"/>
        <v>0.30000000000001137</v>
      </c>
      <c r="I23" s="107">
        <v>22</v>
      </c>
      <c r="J23" s="75">
        <v>7</v>
      </c>
      <c r="K23" s="75"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48" customHeight="1">
      <c r="A24" s="254" t="s">
        <v>104</v>
      </c>
      <c r="B24" s="255"/>
      <c r="C24" s="255"/>
      <c r="D24" s="256"/>
      <c r="E24" s="134"/>
      <c r="F24" s="134">
        <v>336.5</v>
      </c>
      <c r="G24" s="134">
        <v>311.39999999999998</v>
      </c>
      <c r="H24" s="56">
        <f t="shared" si="0"/>
        <v>25.100000000000023</v>
      </c>
      <c r="I24" s="112">
        <v>306</v>
      </c>
      <c r="J24" s="66">
        <v>186.5</v>
      </c>
      <c r="K24" s="66">
        <v>1.5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>
      <c r="A25" s="257" t="s">
        <v>77</v>
      </c>
      <c r="B25" s="258"/>
      <c r="C25" s="258"/>
      <c r="D25" s="259"/>
      <c r="E25" s="135"/>
      <c r="F25" s="135"/>
      <c r="G25" s="135"/>
      <c r="H25" s="56"/>
      <c r="I25" s="113"/>
      <c r="J25" s="114"/>
      <c r="K25" s="114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 customHeight="1">
      <c r="A26" s="61"/>
      <c r="B26" s="90"/>
      <c r="C26" s="242" t="s">
        <v>192</v>
      </c>
      <c r="D26" s="260"/>
      <c r="E26" s="126"/>
      <c r="F26" s="126">
        <v>134.4</v>
      </c>
      <c r="G26" s="126">
        <v>95</v>
      </c>
      <c r="H26" s="125">
        <f t="shared" si="0"/>
        <v>39.400000000000006</v>
      </c>
      <c r="I26" s="101">
        <v>10</v>
      </c>
      <c r="J26" s="65">
        <v>3.5</v>
      </c>
      <c r="K26" s="65"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7.25" customHeight="1">
      <c r="A27" s="61"/>
      <c r="B27" s="90"/>
      <c r="C27" s="252" t="s">
        <v>206</v>
      </c>
      <c r="D27" s="253"/>
      <c r="E27" s="133"/>
      <c r="F27" s="133">
        <v>93.2</v>
      </c>
      <c r="G27" s="133">
        <v>76.099999999999994</v>
      </c>
      <c r="H27" s="125">
        <f t="shared" si="0"/>
        <v>17.100000000000009</v>
      </c>
      <c r="I27" s="107">
        <v>32</v>
      </c>
      <c r="J27" s="72">
        <v>13</v>
      </c>
      <c r="K27" s="72"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66" customHeight="1">
      <c r="A28" s="254" t="s">
        <v>121</v>
      </c>
      <c r="B28" s="255"/>
      <c r="C28" s="255"/>
      <c r="D28" s="256"/>
      <c r="E28" s="56"/>
      <c r="F28" s="56">
        <v>109</v>
      </c>
      <c r="G28" s="56">
        <v>117.9</v>
      </c>
      <c r="H28" s="56">
        <f t="shared" si="0"/>
        <v>-8.9000000000000057</v>
      </c>
      <c r="I28" s="116">
        <v>170</v>
      </c>
      <c r="J28" s="57">
        <v>76</v>
      </c>
      <c r="K28" s="57"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7.25" customHeight="1">
      <c r="A29" s="257" t="s">
        <v>77</v>
      </c>
      <c r="B29" s="258"/>
      <c r="C29" s="258"/>
      <c r="D29" s="259"/>
      <c r="E29" s="128"/>
      <c r="F29" s="128"/>
      <c r="G29" s="128"/>
      <c r="H29" s="56"/>
      <c r="I29" s="106"/>
      <c r="J29" s="69"/>
      <c r="K29" s="6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>
      <c r="A30" s="61"/>
      <c r="B30" s="152"/>
      <c r="C30" s="242" t="s">
        <v>183</v>
      </c>
      <c r="D30" s="243"/>
      <c r="E30" s="127"/>
      <c r="F30" s="127">
        <v>58</v>
      </c>
      <c r="G30" s="127">
        <v>61.7</v>
      </c>
      <c r="H30" s="125">
        <f t="shared" si="0"/>
        <v>-3.7000000000000028</v>
      </c>
      <c r="I30" s="99">
        <v>73</v>
      </c>
      <c r="J30" s="64">
        <v>30.4</v>
      </c>
      <c r="K30" s="64">
        <v>0.7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61"/>
      <c r="B31" s="90"/>
      <c r="C31" s="252" t="s">
        <v>193</v>
      </c>
      <c r="D31" s="253"/>
      <c r="E31" s="128"/>
      <c r="F31" s="128">
        <v>44.5</v>
      </c>
      <c r="G31" s="128">
        <v>49.6</v>
      </c>
      <c r="H31" s="125">
        <f t="shared" si="0"/>
        <v>-5.1000000000000014</v>
      </c>
      <c r="I31" s="106">
        <v>56</v>
      </c>
      <c r="J31" s="69">
        <v>21</v>
      </c>
      <c r="K31" s="69">
        <v>0.4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6.5" customHeight="1">
      <c r="A32" s="254" t="s">
        <v>139</v>
      </c>
      <c r="B32" s="255"/>
      <c r="C32" s="255"/>
      <c r="D32" s="256"/>
      <c r="E32" s="102"/>
      <c r="F32" s="136">
        <v>95.2</v>
      </c>
      <c r="G32" s="136">
        <v>94.5</v>
      </c>
      <c r="H32" s="56">
        <f t="shared" si="0"/>
        <v>0.70000000000000284</v>
      </c>
      <c r="I32" s="103">
        <v>27</v>
      </c>
      <c r="J32" s="70">
        <v>9.8000000000000007</v>
      </c>
      <c r="K32" s="70"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6.5" customHeight="1">
      <c r="A33" s="61"/>
      <c r="B33" s="250" t="s">
        <v>77</v>
      </c>
      <c r="C33" s="250"/>
      <c r="D33" s="251"/>
      <c r="E33" s="104"/>
      <c r="F33" s="76"/>
      <c r="G33" s="76"/>
      <c r="H33" s="56"/>
      <c r="I33" s="105"/>
      <c r="J33" s="77"/>
      <c r="K33" s="7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>
      <c r="A34" s="61"/>
      <c r="B34" s="149"/>
      <c r="C34" s="261" t="s">
        <v>207</v>
      </c>
      <c r="D34" s="262"/>
      <c r="E34" s="104"/>
      <c r="F34" s="131">
        <v>66.5</v>
      </c>
      <c r="G34" s="131">
        <v>65</v>
      </c>
      <c r="H34" s="125">
        <f t="shared" si="0"/>
        <v>1.5</v>
      </c>
      <c r="I34" s="109">
        <v>8</v>
      </c>
      <c r="J34" s="68">
        <v>1.5</v>
      </c>
      <c r="K34" s="68"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61"/>
      <c r="B35" s="152"/>
      <c r="C35" s="252" t="s">
        <v>194</v>
      </c>
      <c r="D35" s="253"/>
      <c r="E35" s="98"/>
      <c r="F35" s="127">
        <v>23</v>
      </c>
      <c r="G35" s="127">
        <v>24.6</v>
      </c>
      <c r="H35" s="125">
        <f t="shared" si="0"/>
        <v>-1.6000000000000014</v>
      </c>
      <c r="I35" s="99">
        <v>18</v>
      </c>
      <c r="J35" s="64">
        <v>8.1999999999999993</v>
      </c>
      <c r="K35" s="64">
        <v>0.03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48.75" customHeight="1">
      <c r="A36" s="254" t="s">
        <v>140</v>
      </c>
      <c r="B36" s="255"/>
      <c r="C36" s="255"/>
      <c r="D36" s="256"/>
      <c r="E36" s="115"/>
      <c r="F36" s="56">
        <v>1006.8</v>
      </c>
      <c r="G36" s="56">
        <v>807.6</v>
      </c>
      <c r="H36" s="56">
        <f t="shared" si="0"/>
        <v>199.19999999999993</v>
      </c>
      <c r="I36" s="116">
        <v>345</v>
      </c>
      <c r="J36" s="57">
        <v>123.6</v>
      </c>
      <c r="K36" s="57">
        <v>0.5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61"/>
      <c r="B37" s="250" t="s">
        <v>77</v>
      </c>
      <c r="C37" s="250"/>
      <c r="D37" s="251"/>
      <c r="E37" s="96"/>
      <c r="F37" s="62"/>
      <c r="G37" s="62"/>
      <c r="H37" s="56"/>
      <c r="I37" s="97"/>
      <c r="J37" s="63"/>
      <c r="K37" s="6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61"/>
      <c r="B38" s="152"/>
      <c r="C38" s="263" t="s">
        <v>229</v>
      </c>
      <c r="D38" s="264"/>
      <c r="E38" s="98"/>
      <c r="F38" s="127">
        <v>101.5</v>
      </c>
      <c r="G38" s="127">
        <v>95.3</v>
      </c>
      <c r="H38" s="125">
        <f t="shared" si="0"/>
        <v>6.2000000000000028</v>
      </c>
      <c r="I38" s="99">
        <v>14</v>
      </c>
      <c r="J38" s="64">
        <v>1.9</v>
      </c>
      <c r="K38" s="64">
        <v>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6.5" customHeight="1">
      <c r="A39" s="71"/>
      <c r="B39" s="74"/>
      <c r="C39" s="242" t="s">
        <v>208</v>
      </c>
      <c r="D39" s="243"/>
      <c r="E39" s="110"/>
      <c r="F39" s="132">
        <v>145.80000000000001</v>
      </c>
      <c r="G39" s="132">
        <v>143.4</v>
      </c>
      <c r="H39" s="125">
        <f t="shared" si="0"/>
        <v>2.4000000000000057</v>
      </c>
      <c r="I39" s="111">
        <v>54</v>
      </c>
      <c r="J39" s="75">
        <v>15.5</v>
      </c>
      <c r="K39" s="75"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6.5" customHeight="1">
      <c r="A40" s="254" t="s">
        <v>209</v>
      </c>
      <c r="B40" s="255"/>
      <c r="C40" s="255"/>
      <c r="D40" s="256"/>
      <c r="E40" s="102"/>
      <c r="F40" s="136">
        <v>79</v>
      </c>
      <c r="G40" s="136">
        <v>70.7</v>
      </c>
      <c r="H40" s="56">
        <f t="shared" si="0"/>
        <v>8.2999999999999972</v>
      </c>
      <c r="I40" s="103">
        <v>1657</v>
      </c>
      <c r="J40" s="70">
        <v>1529.3</v>
      </c>
      <c r="K40" s="70">
        <v>37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6.5" customHeight="1">
      <c r="A41" s="67"/>
      <c r="B41" s="250" t="s">
        <v>77</v>
      </c>
      <c r="C41" s="250"/>
      <c r="D41" s="251"/>
      <c r="E41" s="96"/>
      <c r="F41" s="62"/>
      <c r="G41" s="62"/>
      <c r="H41" s="56"/>
      <c r="I41" s="97"/>
      <c r="J41" s="63"/>
      <c r="K41" s="6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6.5" customHeight="1">
      <c r="A42" s="67"/>
      <c r="B42" s="152"/>
      <c r="C42" s="242" t="s">
        <v>210</v>
      </c>
      <c r="D42" s="243"/>
      <c r="E42" s="98"/>
      <c r="F42" s="127">
        <v>24.5</v>
      </c>
      <c r="G42" s="127">
        <v>20.100000000000001</v>
      </c>
      <c r="H42" s="125">
        <f t="shared" si="0"/>
        <v>4.3999999999999986</v>
      </c>
      <c r="I42" s="99">
        <v>7</v>
      </c>
      <c r="J42" s="64">
        <v>1.1000000000000001</v>
      </c>
      <c r="K42" s="64"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6.5" customHeight="1">
      <c r="A43" s="67"/>
      <c r="B43" s="214"/>
      <c r="C43" s="252" t="s">
        <v>230</v>
      </c>
      <c r="D43" s="253"/>
      <c r="E43" s="96"/>
      <c r="F43" s="128">
        <v>3.8</v>
      </c>
      <c r="G43" s="128">
        <v>1.3</v>
      </c>
      <c r="H43" s="125">
        <f t="shared" si="0"/>
        <v>2.5</v>
      </c>
      <c r="I43" s="106">
        <v>5</v>
      </c>
      <c r="J43" s="69">
        <v>7.9</v>
      </c>
      <c r="K43" s="69"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>
      <c r="A44" s="254" t="s">
        <v>0</v>
      </c>
      <c r="B44" s="255"/>
      <c r="C44" s="255"/>
      <c r="D44" s="256"/>
      <c r="E44" s="115"/>
      <c r="F44" s="56">
        <v>625.79999999999995</v>
      </c>
      <c r="G44" s="56">
        <v>597.6</v>
      </c>
      <c r="H44" s="56">
        <f t="shared" si="0"/>
        <v>28.199999999999932</v>
      </c>
      <c r="I44" s="116">
        <v>4195</v>
      </c>
      <c r="J44" s="57">
        <v>2491</v>
      </c>
      <c r="K44" s="57">
        <v>25.7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>
      <c r="A45" s="61"/>
      <c r="B45" s="250" t="s">
        <v>77</v>
      </c>
      <c r="C45" s="250"/>
      <c r="D45" s="251"/>
      <c r="E45" s="96"/>
      <c r="F45" s="62"/>
      <c r="G45" s="62"/>
      <c r="H45" s="56"/>
      <c r="I45" s="97"/>
      <c r="J45" s="63"/>
      <c r="K45" s="63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5.75" customHeight="1">
      <c r="A46" s="61"/>
      <c r="B46" s="152"/>
      <c r="C46" s="242" t="s">
        <v>195</v>
      </c>
      <c r="D46" s="243"/>
      <c r="E46" s="98"/>
      <c r="F46" s="127">
        <v>51.2</v>
      </c>
      <c r="G46" s="127">
        <v>53</v>
      </c>
      <c r="H46" s="125">
        <f t="shared" si="0"/>
        <v>-1.7999999999999972</v>
      </c>
      <c r="I46" s="99">
        <v>83</v>
      </c>
      <c r="J46" s="64">
        <v>31.6</v>
      </c>
      <c r="K46" s="64">
        <v>0.11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6.2" thickBot="1">
      <c r="A47" s="117"/>
      <c r="B47" s="118"/>
      <c r="C47" s="279" t="s">
        <v>196</v>
      </c>
      <c r="D47" s="280"/>
      <c r="E47" s="119"/>
      <c r="F47" s="137">
        <v>36.700000000000003</v>
      </c>
      <c r="G47" s="137">
        <v>36.700000000000003</v>
      </c>
      <c r="H47" s="138">
        <f t="shared" si="0"/>
        <v>0</v>
      </c>
      <c r="I47" s="120">
        <v>59</v>
      </c>
      <c r="J47" s="121">
        <v>16.3</v>
      </c>
      <c r="K47" s="121">
        <v>0.15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3" customHeight="1" thickTop="1" thickBot="1">
      <c r="A48" s="281" t="s">
        <v>138</v>
      </c>
      <c r="B48" s="282"/>
      <c r="C48" s="282"/>
      <c r="D48" s="283"/>
      <c r="E48" s="119"/>
      <c r="F48" s="122">
        <v>2901.6</v>
      </c>
      <c r="G48" s="122">
        <f>SUM(G6,G11,G24,G28,G32,G36,G40,G44)</f>
        <v>2588.4</v>
      </c>
      <c r="H48" s="122">
        <f>SUM(H6,H11,H24,H28,H32,H36,H40,H44)</f>
        <v>313.19999999999987</v>
      </c>
      <c r="I48" s="220">
        <v>7598</v>
      </c>
      <c r="J48" s="122">
        <v>4909</v>
      </c>
      <c r="K48" s="122">
        <v>75.400000000000006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16.2" thickTop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11"/>
      <c r="O50" s="11"/>
      <c r="P50" s="11"/>
      <c r="Q50" s="11"/>
      <c r="R50" s="11"/>
      <c r="S50" s="11"/>
      <c r="T50" s="11"/>
      <c r="U50" s="11"/>
      <c r="V50" s="11"/>
    </row>
    <row r="51" spans="1:2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8">
      <c r="A52" s="284" t="s">
        <v>239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6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8"/>
      <c r="M54" s="8"/>
      <c r="N54" s="12"/>
      <c r="O54" s="8"/>
      <c r="P54" s="8"/>
      <c r="Q54" s="8"/>
      <c r="R54" s="8"/>
      <c r="S54" s="8"/>
      <c r="T54" s="8"/>
      <c r="U54" s="8"/>
      <c r="V54" s="8"/>
    </row>
    <row r="55" spans="1:22" ht="1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8" customHeight="1">
      <c r="A56" s="10" t="s">
        <v>212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4.25" customHeight="1">
      <c r="A57" s="278" t="s">
        <v>185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.75" customHeight="1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2.7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5.7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6.5" customHeight="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>
      <c r="A62" s="9"/>
      <c r="B62" s="9"/>
      <c r="C62" s="9"/>
      <c r="D62" s="9"/>
      <c r="E62" s="8"/>
      <c r="F62" s="8"/>
      <c r="G62" s="8"/>
      <c r="H62" s="10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>
      <c r="A63" s="9"/>
      <c r="B63" s="9"/>
      <c r="C63" s="9"/>
      <c r="D63" s="9"/>
      <c r="E63" s="8"/>
      <c r="F63" s="8"/>
      <c r="G63" s="8"/>
      <c r="H63" s="10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>
      <c r="A64" s="9"/>
      <c r="B64" s="9"/>
      <c r="C64" s="9"/>
      <c r="D64" s="9"/>
      <c r="E64" s="8"/>
      <c r="F64" s="8"/>
      <c r="G64" s="8"/>
      <c r="H64" s="10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9"/>
      <c r="B65" s="9"/>
      <c r="C65" s="9"/>
      <c r="D65" s="9"/>
      <c r="E65" s="8"/>
      <c r="F65" s="8"/>
      <c r="G65" s="8"/>
      <c r="H65" s="10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>
      <c r="A66" s="9"/>
      <c r="B66" s="9"/>
      <c r="C66" s="9"/>
      <c r="D66" s="9"/>
      <c r="E66" s="8"/>
      <c r="F66" s="8"/>
      <c r="G66" s="8"/>
      <c r="H66" s="10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>
      <c r="A67" s="9"/>
      <c r="B67" s="9"/>
      <c r="C67" s="9"/>
      <c r="D67" s="9"/>
      <c r="E67" s="8"/>
      <c r="F67" s="8"/>
      <c r="G67" s="8"/>
      <c r="H67" s="10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>
      <c r="A68" s="9"/>
      <c r="B68" s="9"/>
      <c r="C68" s="9"/>
      <c r="D68" s="9"/>
      <c r="E68" s="8"/>
      <c r="F68" s="8"/>
      <c r="G68" s="8"/>
      <c r="H68" s="10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>
      <c r="A69" s="9"/>
      <c r="B69" s="9"/>
      <c r="C69" s="9"/>
      <c r="D69" s="9"/>
      <c r="E69" s="8"/>
      <c r="F69" s="8"/>
      <c r="G69" s="8"/>
      <c r="H69" s="10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>
      <c r="A70" s="9"/>
      <c r="B70" s="9"/>
      <c r="C70" s="9"/>
      <c r="D70" s="9"/>
      <c r="E70" s="8"/>
      <c r="F70" s="8"/>
      <c r="G70" s="8"/>
      <c r="H70" s="10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>
      <c r="A71" s="9"/>
      <c r="B71" s="9"/>
      <c r="C71" s="9"/>
      <c r="D71" s="9"/>
      <c r="E71" s="8"/>
      <c r="F71" s="8"/>
      <c r="G71" s="8"/>
      <c r="H71" s="10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>
      <c r="A72" s="9"/>
      <c r="B72" s="9"/>
      <c r="C72" s="9"/>
      <c r="D72" s="9"/>
      <c r="E72" s="8"/>
      <c r="F72" s="8"/>
      <c r="G72" s="8"/>
      <c r="H72" s="10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>
      <c r="A73" s="9"/>
      <c r="B73" s="9"/>
      <c r="C73" s="9"/>
      <c r="D73" s="9"/>
      <c r="E73" s="8"/>
      <c r="F73" s="8"/>
      <c r="G73" s="8"/>
      <c r="H73" s="10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</sheetData>
  <mergeCells count="50">
    <mergeCell ref="A57:K57"/>
    <mergeCell ref="A36:D36"/>
    <mergeCell ref="B37:D37"/>
    <mergeCell ref="A40:D40"/>
    <mergeCell ref="B41:D41"/>
    <mergeCell ref="C47:D47"/>
    <mergeCell ref="A48:D48"/>
    <mergeCell ref="A44:D44"/>
    <mergeCell ref="C42:D42"/>
    <mergeCell ref="A52:K52"/>
    <mergeCell ref="C46:D46"/>
    <mergeCell ref="B17:D17"/>
    <mergeCell ref="B15:D15"/>
    <mergeCell ref="C19:D19"/>
    <mergeCell ref="A21:D21"/>
    <mergeCell ref="C23:D23"/>
    <mergeCell ref="C20:D20"/>
    <mergeCell ref="B22:D22"/>
    <mergeCell ref="C18:D18"/>
    <mergeCell ref="A11:D11"/>
    <mergeCell ref="B12:D12"/>
    <mergeCell ref="A13:D13"/>
    <mergeCell ref="B14:D14"/>
    <mergeCell ref="A16:D16"/>
    <mergeCell ref="C35:D35"/>
    <mergeCell ref="C39:D39"/>
    <mergeCell ref="A32:D32"/>
    <mergeCell ref="C34:D34"/>
    <mergeCell ref="B45:D45"/>
    <mergeCell ref="C38:D38"/>
    <mergeCell ref="C43:D43"/>
    <mergeCell ref="B33:D33"/>
    <mergeCell ref="C31:D31"/>
    <mergeCell ref="A24:D24"/>
    <mergeCell ref="A25:D25"/>
    <mergeCell ref="C26:D26"/>
    <mergeCell ref="C27:D27"/>
    <mergeCell ref="A28:D28"/>
    <mergeCell ref="A29:D29"/>
    <mergeCell ref="C30:D30"/>
    <mergeCell ref="F1:K1"/>
    <mergeCell ref="A3:K3"/>
    <mergeCell ref="A6:D6"/>
    <mergeCell ref="B10:D10"/>
    <mergeCell ref="A7:D7"/>
    <mergeCell ref="B9:D9"/>
    <mergeCell ref="A2:K2"/>
    <mergeCell ref="J4:K4"/>
    <mergeCell ref="A5:D5"/>
    <mergeCell ref="B8:D8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9"/>
  <sheetViews>
    <sheetView view="pageBreakPreview" zoomScale="60" zoomScaleNormal="80" workbookViewId="0">
      <selection activeCell="A32" sqref="A32:H32"/>
    </sheetView>
  </sheetViews>
  <sheetFormatPr defaultColWidth="9.109375" defaultRowHeight="15.6"/>
  <cols>
    <col min="1" max="1" width="89.44140625" style="7" customWidth="1"/>
    <col min="2" max="2" width="17.88671875" style="7" customWidth="1"/>
    <col min="3" max="3" width="28.88671875" style="7" customWidth="1"/>
    <col min="4" max="4" width="28.33203125" style="7" customWidth="1"/>
    <col min="5" max="5" width="20.44140625" style="7" customWidth="1"/>
    <col min="6" max="6" width="28.6640625" style="7" customWidth="1"/>
    <col min="7" max="7" width="28.33203125" style="7" customWidth="1"/>
    <col min="8" max="8" width="23.6640625" style="15" customWidth="1"/>
    <col min="9" max="11" width="9.109375" style="15"/>
    <col min="12" max="16384" width="9.109375" style="7"/>
  </cols>
  <sheetData>
    <row r="1" spans="1:11" s="15" customFormat="1">
      <c r="H1" s="15" t="s">
        <v>135</v>
      </c>
    </row>
    <row r="2" spans="1:11" s="15" customFormat="1" ht="24" customHeight="1">
      <c r="A2" s="285" t="s">
        <v>184</v>
      </c>
      <c r="B2" s="285"/>
      <c r="C2" s="285"/>
      <c r="D2" s="285"/>
      <c r="E2" s="285"/>
      <c r="F2" s="285"/>
      <c r="G2" s="285"/>
      <c r="H2" s="285"/>
    </row>
    <row r="3" spans="1:11" s="15" customFormat="1" ht="25.5" customHeight="1">
      <c r="A3" s="286" t="s">
        <v>163</v>
      </c>
      <c r="B3" s="286"/>
      <c r="C3" s="286"/>
      <c r="D3" s="286"/>
      <c r="E3" s="286"/>
      <c r="F3" s="286"/>
      <c r="G3" s="286"/>
      <c r="H3" s="286"/>
    </row>
    <row r="4" spans="1:11" s="15" customFormat="1" ht="25.5" customHeight="1">
      <c r="A4" s="140"/>
      <c r="B4" s="140"/>
      <c r="C4" s="140"/>
      <c r="D4" s="140"/>
      <c r="E4" s="140"/>
      <c r="F4" s="140"/>
      <c r="G4" s="140"/>
      <c r="H4" s="140"/>
    </row>
    <row r="5" spans="1:11" s="15" customFormat="1" ht="39.75" customHeight="1">
      <c r="A5" s="308" t="s">
        <v>96</v>
      </c>
      <c r="B5" s="305" t="s">
        <v>3</v>
      </c>
      <c r="C5" s="303" t="s">
        <v>167</v>
      </c>
      <c r="D5" s="304"/>
      <c r="E5" s="305" t="s">
        <v>79</v>
      </c>
      <c r="F5" s="294" t="s">
        <v>171</v>
      </c>
      <c r="G5" s="294"/>
      <c r="H5" s="306" t="s">
        <v>173</v>
      </c>
      <c r="I5" s="139"/>
      <c r="J5" s="139"/>
      <c r="K5" s="139"/>
    </row>
    <row r="6" spans="1:11" s="15" customFormat="1" ht="54">
      <c r="A6" s="308"/>
      <c r="B6" s="305"/>
      <c r="C6" s="197" t="s">
        <v>215</v>
      </c>
      <c r="D6" s="197" t="s">
        <v>216</v>
      </c>
      <c r="E6" s="305"/>
      <c r="F6" s="197" t="s">
        <v>215</v>
      </c>
      <c r="G6" s="197" t="s">
        <v>216</v>
      </c>
      <c r="H6" s="307"/>
    </row>
    <row r="7" spans="1:11" s="15" customFormat="1" ht="42" customHeight="1">
      <c r="A7" s="43" t="s">
        <v>80</v>
      </c>
      <c r="B7" s="141">
        <v>1</v>
      </c>
      <c r="C7" s="141">
        <v>2</v>
      </c>
      <c r="D7" s="141">
        <v>3</v>
      </c>
      <c r="E7" s="141">
        <v>4</v>
      </c>
      <c r="F7" s="141">
        <v>5</v>
      </c>
      <c r="G7" s="141">
        <v>6</v>
      </c>
      <c r="H7" s="44" t="s">
        <v>172</v>
      </c>
    </row>
    <row r="8" spans="1:11" s="15" customFormat="1" ht="17.399999999999999">
      <c r="A8" s="295" t="s">
        <v>81</v>
      </c>
      <c r="B8" s="296"/>
      <c r="C8" s="296"/>
      <c r="D8" s="296"/>
      <c r="E8" s="296"/>
      <c r="F8" s="296"/>
      <c r="G8" s="296"/>
      <c r="H8" s="297"/>
    </row>
    <row r="9" spans="1:11" s="15" customFormat="1" ht="21" customHeight="1">
      <c r="A9" s="298" t="s">
        <v>168</v>
      </c>
      <c r="B9" s="299"/>
      <c r="C9" s="299"/>
      <c r="D9" s="299"/>
      <c r="E9" s="299"/>
      <c r="F9" s="299"/>
      <c r="G9" s="299"/>
      <c r="H9" s="300"/>
    </row>
    <row r="10" spans="1:11" s="15" customFormat="1" ht="20.25" customHeight="1">
      <c r="A10" s="45" t="s">
        <v>107</v>
      </c>
      <c r="B10" s="46"/>
      <c r="C10" s="47"/>
      <c r="D10" s="47"/>
      <c r="E10" s="48"/>
      <c r="F10" s="48"/>
      <c r="G10" s="48"/>
      <c r="H10" s="147"/>
    </row>
    <row r="11" spans="1:11" s="15" customFormat="1" ht="36">
      <c r="A11" s="20" t="s">
        <v>108</v>
      </c>
      <c r="B11" s="41" t="s">
        <v>83</v>
      </c>
      <c r="C11" s="51"/>
      <c r="D11" s="40"/>
      <c r="E11" s="30"/>
      <c r="F11" s="32"/>
      <c r="G11" s="32"/>
      <c r="H11" s="49"/>
    </row>
    <row r="12" spans="1:11" s="15" customFormat="1" ht="18">
      <c r="A12" s="20" t="s">
        <v>109</v>
      </c>
      <c r="B12" s="41" t="s">
        <v>83</v>
      </c>
      <c r="C12" s="51"/>
      <c r="D12" s="40"/>
      <c r="E12" s="30"/>
      <c r="F12" s="32"/>
      <c r="G12" s="32"/>
      <c r="H12" s="32"/>
    </row>
    <row r="13" spans="1:11" s="15" customFormat="1" ht="18">
      <c r="A13" s="20" t="s">
        <v>110</v>
      </c>
      <c r="B13" s="41" t="s">
        <v>83</v>
      </c>
      <c r="C13" s="51"/>
      <c r="D13" s="40"/>
      <c r="E13" s="31"/>
      <c r="F13" s="32"/>
      <c r="G13" s="32"/>
      <c r="H13" s="32"/>
    </row>
    <row r="14" spans="1:11" s="15" customFormat="1" ht="21" customHeight="1">
      <c r="A14" s="20" t="s">
        <v>111</v>
      </c>
      <c r="B14" s="41" t="s">
        <v>83</v>
      </c>
      <c r="C14" s="81">
        <v>13.38</v>
      </c>
      <c r="D14" s="81">
        <v>11</v>
      </c>
      <c r="E14" s="31">
        <v>104.62</v>
      </c>
      <c r="F14" s="32">
        <f>C14*E14</f>
        <v>1399.8156000000001</v>
      </c>
      <c r="G14" s="32">
        <f>D14*E14</f>
        <v>1150.8200000000002</v>
      </c>
      <c r="H14" s="32">
        <f>F14/G14*100</f>
        <v>121.63636363636363</v>
      </c>
    </row>
    <row r="15" spans="1:11" s="15" customFormat="1" ht="18">
      <c r="A15" s="20" t="s">
        <v>112</v>
      </c>
      <c r="B15" s="41" t="s">
        <v>83</v>
      </c>
      <c r="C15" s="81">
        <v>1979.2</v>
      </c>
      <c r="D15" s="81">
        <v>2031.4</v>
      </c>
      <c r="E15" s="31">
        <v>25.08</v>
      </c>
      <c r="F15" s="32">
        <f>C15*E15</f>
        <v>49638.335999999996</v>
      </c>
      <c r="G15" s="32">
        <f>D15*E15</f>
        <v>50947.512000000002</v>
      </c>
      <c r="H15" s="32">
        <f>F15/G15*100</f>
        <v>97.430343605395279</v>
      </c>
    </row>
    <row r="16" spans="1:11" s="15" customFormat="1" ht="20.25" customHeight="1">
      <c r="A16" s="20" t="s">
        <v>113</v>
      </c>
      <c r="B16" s="41" t="s">
        <v>83</v>
      </c>
      <c r="C16" s="81">
        <v>20.8</v>
      </c>
      <c r="D16" s="81">
        <v>18.600000000000001</v>
      </c>
      <c r="E16" s="31">
        <v>97.04</v>
      </c>
      <c r="F16" s="32">
        <f>C16*E16</f>
        <v>2018.4320000000002</v>
      </c>
      <c r="G16" s="32">
        <f>D16*E16</f>
        <v>1804.9440000000002</v>
      </c>
      <c r="H16" s="32">
        <f>F16/G16*100</f>
        <v>111.82795698924733</v>
      </c>
    </row>
    <row r="17" spans="1:11" s="15" customFormat="1" ht="40.5" customHeight="1">
      <c r="A17" s="20" t="s">
        <v>114</v>
      </c>
      <c r="B17" s="41" t="s">
        <v>83</v>
      </c>
      <c r="C17" s="81">
        <v>12.3</v>
      </c>
      <c r="D17" s="81">
        <v>10.6</v>
      </c>
      <c r="E17" s="31">
        <v>47.2</v>
      </c>
      <c r="F17" s="32">
        <f>C17*E17</f>
        <v>580.56000000000006</v>
      </c>
      <c r="G17" s="32">
        <f>D17*E17</f>
        <v>500.32</v>
      </c>
      <c r="H17" s="32">
        <f>F17/G17*100</f>
        <v>116.03773584905662</v>
      </c>
    </row>
    <row r="18" spans="1:11" s="15" customFormat="1" ht="36">
      <c r="A18" s="20" t="s">
        <v>115</v>
      </c>
      <c r="B18" s="41" t="s">
        <v>83</v>
      </c>
      <c r="C18" s="81">
        <v>19.5</v>
      </c>
      <c r="D18" s="81">
        <v>20.6</v>
      </c>
      <c r="E18" s="31">
        <v>67.5</v>
      </c>
      <c r="F18" s="32">
        <f>C18*E18</f>
        <v>1316.25</v>
      </c>
      <c r="G18" s="32">
        <f>D18*E18</f>
        <v>1390.5</v>
      </c>
      <c r="H18" s="32">
        <f>F18/G18*100</f>
        <v>94.660194174757279</v>
      </c>
    </row>
    <row r="19" spans="1:11" s="15" customFormat="1" ht="52.8">
      <c r="A19" s="21" t="s">
        <v>116</v>
      </c>
      <c r="B19" s="42"/>
      <c r="C19" s="81"/>
      <c r="D19" s="81"/>
      <c r="E19" s="33"/>
      <c r="F19" s="32"/>
      <c r="G19" s="32"/>
      <c r="H19" s="32"/>
    </row>
    <row r="20" spans="1:11" s="15" customFormat="1" ht="18">
      <c r="A20" s="20" t="s">
        <v>117</v>
      </c>
      <c r="B20" s="41" t="s">
        <v>82</v>
      </c>
      <c r="C20" s="81">
        <v>23.04</v>
      </c>
      <c r="D20" s="81">
        <v>14.28</v>
      </c>
      <c r="E20" s="31">
        <v>5814.27</v>
      </c>
      <c r="F20" s="32">
        <f>C20*E20</f>
        <v>133960.78080000001</v>
      </c>
      <c r="G20" s="32">
        <f>D20*E20</f>
        <v>83027.775600000008</v>
      </c>
      <c r="H20" s="142">
        <f>F20/G20*100</f>
        <v>161.34453781512605</v>
      </c>
    </row>
    <row r="21" spans="1:11" s="15" customFormat="1" ht="18">
      <c r="A21" s="22" t="s">
        <v>84</v>
      </c>
      <c r="B21" s="23" t="s">
        <v>95</v>
      </c>
      <c r="C21" s="28" t="s">
        <v>95</v>
      </c>
      <c r="D21" s="28" t="s">
        <v>95</v>
      </c>
      <c r="E21" s="29" t="s">
        <v>95</v>
      </c>
      <c r="F21" s="34">
        <f>SUM(F11:F20)</f>
        <v>188914.17440000002</v>
      </c>
      <c r="G21" s="34">
        <f>SUM(G11:G20)</f>
        <v>138821.87160000001</v>
      </c>
      <c r="H21" s="34">
        <f>F21/G21*100</f>
        <v>136.08386936630237</v>
      </c>
    </row>
    <row r="22" spans="1:11" s="15" customFormat="1" ht="17.399999999999999">
      <c r="A22" s="301" t="s">
        <v>169</v>
      </c>
      <c r="B22" s="302"/>
      <c r="C22" s="302"/>
      <c r="D22" s="302"/>
      <c r="E22" s="302"/>
      <c r="F22" s="302"/>
      <c r="G22" s="302"/>
      <c r="H22" s="302"/>
    </row>
    <row r="23" spans="1:11" s="15" customFormat="1" ht="41.25" customHeight="1">
      <c r="A23" s="24" t="s">
        <v>157</v>
      </c>
      <c r="B23" s="39" t="s">
        <v>156</v>
      </c>
      <c r="C23" s="51">
        <v>66.17</v>
      </c>
      <c r="D23" s="81">
        <v>66.739999999999995</v>
      </c>
      <c r="E23" s="31">
        <v>945.2</v>
      </c>
      <c r="F23" s="32">
        <f>C23*E23</f>
        <v>62543.884000000005</v>
      </c>
      <c r="G23" s="32">
        <f>D23*E23</f>
        <v>63082.648000000001</v>
      </c>
      <c r="H23" s="50">
        <f>F23/G23*100</f>
        <v>99.145939466586768</v>
      </c>
    </row>
    <row r="24" spans="1:11" s="16" customFormat="1" ht="18">
      <c r="A24" s="82" t="s">
        <v>84</v>
      </c>
      <c r="B24" s="83"/>
      <c r="C24" s="84"/>
      <c r="D24" s="84"/>
      <c r="E24" s="35"/>
      <c r="F24" s="85">
        <f>SUM(F23:F23)</f>
        <v>62543.884000000005</v>
      </c>
      <c r="G24" s="85">
        <f>SUM(G23:G23)</f>
        <v>63082.648000000001</v>
      </c>
      <c r="H24" s="34">
        <f>F24/G24*100</f>
        <v>99.145939466586768</v>
      </c>
    </row>
    <row r="25" spans="1:11" s="15" customFormat="1" ht="18">
      <c r="A25" s="86" t="s">
        <v>170</v>
      </c>
      <c r="B25" s="47" t="s">
        <v>95</v>
      </c>
      <c r="C25" s="36" t="s">
        <v>95</v>
      </c>
      <c r="D25" s="36" t="s">
        <v>95</v>
      </c>
      <c r="E25" s="36" t="s">
        <v>95</v>
      </c>
      <c r="F25" s="34">
        <f>F21+F24</f>
        <v>251458.05840000004</v>
      </c>
      <c r="G25" s="34">
        <f>G21+G24</f>
        <v>201904.5196</v>
      </c>
      <c r="H25" s="34">
        <f>F25/G25*100</f>
        <v>124.54305574643514</v>
      </c>
    </row>
    <row r="26" spans="1:11" s="15" customFormat="1" ht="17.399999999999999">
      <c r="A26" s="289" t="s">
        <v>123</v>
      </c>
      <c r="B26" s="290"/>
      <c r="C26" s="291"/>
      <c r="D26" s="291"/>
      <c r="E26" s="290"/>
      <c r="F26" s="290"/>
      <c r="G26" s="290"/>
      <c r="H26" s="292"/>
    </row>
    <row r="27" spans="1:11" s="15" customFormat="1" ht="21.75" customHeight="1">
      <c r="A27" s="24" t="s">
        <v>158</v>
      </c>
      <c r="B27" s="153" t="s">
        <v>179</v>
      </c>
      <c r="C27" s="81">
        <v>55.86</v>
      </c>
      <c r="D27" s="81">
        <v>14.55</v>
      </c>
      <c r="E27" s="146">
        <v>1340.39</v>
      </c>
      <c r="F27" s="32">
        <f>C27*E27</f>
        <v>74874.185400000002</v>
      </c>
      <c r="G27" s="32">
        <f>D27*E27</f>
        <v>19502.674500000001</v>
      </c>
      <c r="H27" s="34">
        <f>F27/G27*100</f>
        <v>383.91752577319591</v>
      </c>
    </row>
    <row r="28" spans="1:11" s="15" customFormat="1" ht="19.5" customHeight="1">
      <c r="A28" s="22" t="s">
        <v>84</v>
      </c>
      <c r="B28" s="87" t="s">
        <v>95</v>
      </c>
      <c r="C28" s="88" t="s">
        <v>95</v>
      </c>
      <c r="D28" s="88" t="s">
        <v>95</v>
      </c>
      <c r="E28" s="37" t="s">
        <v>95</v>
      </c>
      <c r="F28" s="34"/>
      <c r="G28" s="34"/>
      <c r="H28" s="34"/>
    </row>
    <row r="29" spans="1:11">
      <c r="B29" s="17"/>
    </row>
    <row r="30" spans="1:11">
      <c r="A30" s="287"/>
      <c r="B30" s="287"/>
      <c r="C30" s="287"/>
      <c r="D30" s="287"/>
      <c r="E30" s="18"/>
    </row>
    <row r="31" spans="1:11">
      <c r="A31" s="38"/>
      <c r="B31" s="38"/>
      <c r="C31" s="38"/>
      <c r="D31" s="38"/>
      <c r="E31" s="18"/>
    </row>
    <row r="32" spans="1:11" s="19" customFormat="1" ht="22.5" customHeight="1">
      <c r="A32" s="293" t="s">
        <v>181</v>
      </c>
      <c r="B32" s="293"/>
      <c r="C32" s="293"/>
      <c r="D32" s="293"/>
      <c r="E32" s="293"/>
      <c r="F32" s="293"/>
      <c r="G32" s="293"/>
      <c r="H32" s="293"/>
      <c r="I32" s="26"/>
      <c r="J32" s="26"/>
      <c r="K32" s="26"/>
    </row>
    <row r="33" spans="1:11" s="19" customFormat="1" ht="17.2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9.5" customHeight="1">
      <c r="A34" s="19"/>
      <c r="B34" s="27"/>
      <c r="C34" s="27"/>
      <c r="D34" s="27"/>
      <c r="E34" s="27"/>
    </row>
    <row r="35" spans="1:11" ht="19.5" customHeight="1">
      <c r="A35" s="19"/>
      <c r="B35" s="27"/>
      <c r="C35" s="27"/>
      <c r="D35" s="27"/>
      <c r="E35" s="27"/>
    </row>
    <row r="36" spans="1:11" ht="18">
      <c r="A36" s="288" t="s">
        <v>212</v>
      </c>
      <c r="B36" s="288"/>
      <c r="C36" s="288"/>
      <c r="D36" s="288"/>
      <c r="E36" s="288"/>
    </row>
    <row r="37" spans="1:11" ht="18">
      <c r="A37" s="78" t="s">
        <v>185</v>
      </c>
      <c r="B37" s="79"/>
      <c r="C37" s="80"/>
      <c r="D37" s="80"/>
      <c r="E37" s="80"/>
    </row>
    <row r="38" spans="1:11">
      <c r="B38" s="17"/>
    </row>
    <row r="39" spans="1:11">
      <c r="B39" s="17"/>
    </row>
    <row r="40" spans="1:11">
      <c r="B40" s="17"/>
    </row>
    <row r="41" spans="1:11">
      <c r="B41" s="17"/>
    </row>
    <row r="42" spans="1:11">
      <c r="B42" s="17"/>
    </row>
    <row r="43" spans="1:11">
      <c r="B43" s="17"/>
    </row>
    <row r="44" spans="1:11">
      <c r="B44" s="17"/>
    </row>
    <row r="45" spans="1:11">
      <c r="B45" s="17"/>
    </row>
    <row r="46" spans="1:11">
      <c r="B46" s="17"/>
    </row>
    <row r="47" spans="1:11">
      <c r="B47" s="17"/>
    </row>
    <row r="48" spans="1:11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  <row r="179" spans="2:2">
      <c r="B179" s="17"/>
    </row>
    <row r="180" spans="2:2">
      <c r="B180" s="17"/>
    </row>
    <row r="181" spans="2:2">
      <c r="B181" s="17"/>
    </row>
    <row r="182" spans="2:2">
      <c r="B182" s="17"/>
    </row>
    <row r="183" spans="2:2">
      <c r="B183" s="17"/>
    </row>
    <row r="184" spans="2:2">
      <c r="B184" s="17"/>
    </row>
    <row r="185" spans="2:2">
      <c r="B185" s="17"/>
    </row>
    <row r="186" spans="2:2">
      <c r="B186" s="17"/>
    </row>
    <row r="187" spans="2:2">
      <c r="B187" s="17"/>
    </row>
    <row r="188" spans="2:2">
      <c r="B188" s="17"/>
    </row>
    <row r="189" spans="2:2">
      <c r="B189" s="17"/>
    </row>
    <row r="190" spans="2:2">
      <c r="B190" s="17"/>
    </row>
    <row r="191" spans="2:2">
      <c r="B191" s="17"/>
    </row>
    <row r="192" spans="2:2">
      <c r="B192" s="17"/>
    </row>
    <row r="193" spans="2:2">
      <c r="B193" s="17"/>
    </row>
    <row r="194" spans="2:2">
      <c r="B194" s="17"/>
    </row>
    <row r="195" spans="2:2">
      <c r="B195" s="17"/>
    </row>
    <row r="196" spans="2:2">
      <c r="B196" s="17"/>
    </row>
    <row r="197" spans="2:2">
      <c r="B197" s="17"/>
    </row>
    <row r="198" spans="2:2">
      <c r="B198" s="17"/>
    </row>
    <row r="199" spans="2:2">
      <c r="B199" s="17"/>
    </row>
    <row r="200" spans="2:2">
      <c r="B200" s="17"/>
    </row>
    <row r="201" spans="2:2">
      <c r="B201" s="17"/>
    </row>
    <row r="202" spans="2:2">
      <c r="B202" s="17"/>
    </row>
    <row r="203" spans="2:2">
      <c r="B203" s="17"/>
    </row>
    <row r="204" spans="2:2">
      <c r="B204" s="17"/>
    </row>
    <row r="205" spans="2:2">
      <c r="B205" s="17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</sheetData>
  <mergeCells count="15">
    <mergeCell ref="A2:H2"/>
    <mergeCell ref="A3:H3"/>
    <mergeCell ref="A30:D30"/>
    <mergeCell ref="A36:E36"/>
    <mergeCell ref="A26:H26"/>
    <mergeCell ref="A32:H32"/>
    <mergeCell ref="F5:G5"/>
    <mergeCell ref="A8:H8"/>
    <mergeCell ref="A9:H9"/>
    <mergeCell ref="A22:H22"/>
    <mergeCell ref="C5:D5"/>
    <mergeCell ref="B5:B6"/>
    <mergeCell ref="H5:H6"/>
    <mergeCell ref="A5:A6"/>
    <mergeCell ref="E5:E6"/>
  </mergeCells>
  <phoneticPr fontId="17" type="noConversion"/>
  <printOptions horizontalCentered="1"/>
  <pageMargins left="0.19685039370078741" right="0.19685039370078741" top="0.39370078740157483" bottom="0.39370078740157483" header="0" footer="0"/>
  <pageSetup paperSize="9" scale="5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view="pageBreakPreview" topLeftCell="A7" zoomScale="70" zoomScaleNormal="70" zoomScaleSheetLayoutView="70" zoomScalePageLayoutView="73" workbookViewId="0">
      <selection activeCell="B5" sqref="B5:B13"/>
    </sheetView>
  </sheetViews>
  <sheetFormatPr defaultRowHeight="61.5" customHeight="1"/>
  <cols>
    <col min="1" max="1" width="6.44140625" customWidth="1"/>
    <col min="2" max="2" width="30.6640625" customWidth="1"/>
    <col min="3" max="3" width="52.88671875" customWidth="1"/>
    <col min="4" max="4" width="21" customWidth="1"/>
    <col min="5" max="5" width="19.88671875" customWidth="1"/>
    <col min="6" max="6" width="19.6640625" customWidth="1"/>
    <col min="7" max="7" width="22.33203125" customWidth="1"/>
    <col min="8" max="8" width="101.33203125" customWidth="1"/>
  </cols>
  <sheetData>
    <row r="1" spans="1:9" ht="23.25" customHeight="1">
      <c r="A1" s="52"/>
      <c r="B1" s="52"/>
      <c r="C1" s="52"/>
      <c r="D1" s="52"/>
      <c r="E1" s="52"/>
      <c r="F1" s="52"/>
      <c r="G1" s="53"/>
      <c r="H1" s="54" t="s">
        <v>136</v>
      </c>
      <c r="I1" s="5"/>
    </row>
    <row r="2" spans="1:9" ht="44.25" customHeight="1">
      <c r="A2" s="309" t="s">
        <v>187</v>
      </c>
      <c r="B2" s="309"/>
      <c r="C2" s="309"/>
      <c r="D2" s="309"/>
      <c r="E2" s="309"/>
      <c r="F2" s="309"/>
      <c r="G2" s="309"/>
      <c r="H2" s="309"/>
    </row>
    <row r="3" spans="1:9" ht="19.5" customHeight="1">
      <c r="A3" s="198"/>
      <c r="B3" s="198"/>
      <c r="C3" s="198"/>
      <c r="D3" s="198"/>
      <c r="E3" s="198"/>
      <c r="F3" s="198"/>
      <c r="G3" s="198"/>
      <c r="H3" s="198"/>
    </row>
    <row r="4" spans="1:9" ht="111.6" customHeight="1">
      <c r="A4" s="199" t="s">
        <v>129</v>
      </c>
      <c r="B4" s="200" t="s">
        <v>201</v>
      </c>
      <c r="C4" s="199" t="s">
        <v>130</v>
      </c>
      <c r="D4" s="200" t="s">
        <v>223</v>
      </c>
      <c r="E4" s="199" t="s">
        <v>132</v>
      </c>
      <c r="F4" s="199" t="s">
        <v>131</v>
      </c>
      <c r="G4" s="199" t="s">
        <v>133</v>
      </c>
      <c r="H4" s="199" t="s">
        <v>134</v>
      </c>
    </row>
    <row r="5" spans="1:9" ht="71.25" customHeight="1">
      <c r="A5" s="201">
        <v>1</v>
      </c>
      <c r="B5" s="311" t="s">
        <v>163</v>
      </c>
      <c r="C5" s="202" t="s">
        <v>164</v>
      </c>
      <c r="D5" s="310" t="s">
        <v>198</v>
      </c>
      <c r="E5" s="55" t="s">
        <v>165</v>
      </c>
      <c r="F5" s="202">
        <v>913.5</v>
      </c>
      <c r="G5" s="202"/>
      <c r="H5" s="210" t="s">
        <v>217</v>
      </c>
    </row>
    <row r="6" spans="1:9" ht="31.5" customHeight="1">
      <c r="A6" s="201">
        <v>2</v>
      </c>
      <c r="B6" s="311"/>
      <c r="C6" s="202" t="s">
        <v>188</v>
      </c>
      <c r="D6" s="311"/>
      <c r="E6" s="55" t="s">
        <v>189</v>
      </c>
      <c r="F6" s="204">
        <v>201</v>
      </c>
      <c r="G6" s="202"/>
      <c r="H6" s="212" t="s">
        <v>224</v>
      </c>
    </row>
    <row r="7" spans="1:9" ht="44.25" customHeight="1">
      <c r="A7" s="201">
        <v>3</v>
      </c>
      <c r="B7" s="311"/>
      <c r="C7" s="202" t="s">
        <v>166</v>
      </c>
      <c r="D7" s="311"/>
      <c r="E7" s="55" t="s">
        <v>218</v>
      </c>
      <c r="F7" s="204">
        <v>58.2</v>
      </c>
      <c r="G7" s="202"/>
      <c r="H7" s="203" t="s">
        <v>234</v>
      </c>
    </row>
    <row r="8" spans="1:9" ht="48" customHeight="1">
      <c r="A8" s="201">
        <v>4</v>
      </c>
      <c r="B8" s="311"/>
      <c r="C8" s="202" t="s">
        <v>199</v>
      </c>
      <c r="D8" s="311"/>
      <c r="E8" s="55"/>
      <c r="F8" s="205">
        <v>60.7</v>
      </c>
      <c r="G8" s="202"/>
      <c r="H8" s="206" t="s">
        <v>222</v>
      </c>
    </row>
    <row r="9" spans="1:9" ht="64.5" customHeight="1">
      <c r="A9" s="201">
        <v>5</v>
      </c>
      <c r="B9" s="311"/>
      <c r="C9" s="202" t="s">
        <v>200</v>
      </c>
      <c r="D9" s="311"/>
      <c r="E9" s="55" t="s">
        <v>203</v>
      </c>
      <c r="F9" s="204">
        <v>61.8</v>
      </c>
      <c r="G9" s="202"/>
      <c r="H9" s="207" t="s">
        <v>219</v>
      </c>
    </row>
    <row r="10" spans="1:9" ht="48" customHeight="1">
      <c r="A10" s="201">
        <v>6</v>
      </c>
      <c r="B10" s="311"/>
      <c r="C10" s="202" t="s">
        <v>220</v>
      </c>
      <c r="D10" s="311"/>
      <c r="E10" s="55" t="s">
        <v>221</v>
      </c>
      <c r="F10" s="204">
        <v>667.14400000000001</v>
      </c>
      <c r="G10" s="202"/>
      <c r="H10" s="211" t="s">
        <v>225</v>
      </c>
    </row>
    <row r="11" spans="1:9" ht="70.5" customHeight="1">
      <c r="A11" s="201">
        <v>7</v>
      </c>
      <c r="B11" s="311"/>
      <c r="C11" s="217" t="s">
        <v>233</v>
      </c>
      <c r="D11" s="311"/>
      <c r="E11" s="55" t="s">
        <v>190</v>
      </c>
      <c r="F11" s="213">
        <v>230.07</v>
      </c>
      <c r="G11" s="202">
        <v>13</v>
      </c>
      <c r="H11" s="203" t="s">
        <v>238</v>
      </c>
    </row>
    <row r="12" spans="1:9" ht="66.75" customHeight="1">
      <c r="A12" s="201">
        <v>8</v>
      </c>
      <c r="B12" s="311"/>
      <c r="C12" s="202" t="s">
        <v>202</v>
      </c>
      <c r="D12" s="312"/>
      <c r="E12" s="55"/>
      <c r="F12" s="204">
        <v>147.6</v>
      </c>
      <c r="G12" s="202"/>
      <c r="H12" s="212" t="s">
        <v>226</v>
      </c>
    </row>
    <row r="13" spans="1:9" ht="51.75" customHeight="1">
      <c r="A13" s="201">
        <v>9</v>
      </c>
      <c r="B13" s="312"/>
      <c r="C13" s="202" t="s">
        <v>191</v>
      </c>
      <c r="D13" s="202" t="s">
        <v>180</v>
      </c>
      <c r="E13" s="55"/>
      <c r="F13" s="204">
        <v>2096</v>
      </c>
      <c r="G13" s="202"/>
      <c r="H13" s="203" t="s">
        <v>227</v>
      </c>
    </row>
    <row r="14" spans="1:9" ht="63" customHeight="1">
      <c r="A14" s="313" t="s">
        <v>84</v>
      </c>
      <c r="B14" s="313"/>
      <c r="C14" s="313"/>
      <c r="D14" s="313"/>
      <c r="E14" s="208"/>
      <c r="F14" s="56">
        <f>SUM(F5:F13)</f>
        <v>4436.0140000000001</v>
      </c>
      <c r="G14" s="209"/>
      <c r="H14" s="209"/>
    </row>
  </sheetData>
  <mergeCells count="4">
    <mergeCell ref="A2:H2"/>
    <mergeCell ref="D5:D12"/>
    <mergeCell ref="B5:B13"/>
    <mergeCell ref="A14:D1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Аналит.отчет</vt:lpstr>
      <vt:lpstr>Диагностика</vt:lpstr>
      <vt:lpstr>Расчет ИФО опер.</vt:lpstr>
      <vt:lpstr>Инвест. проекты опер.</vt:lpstr>
      <vt:lpstr>Аналит.отчет!Заголовки_для_печати</vt:lpstr>
      <vt:lpstr>Диагностика!Заголовки_для_печати</vt:lpstr>
      <vt:lpstr>'Расчет ИФО опер.'!Заголовки_для_печати</vt:lpstr>
      <vt:lpstr>Аналит.отчет!Область_печати</vt:lpstr>
      <vt:lpstr>Диагностика!Область_печати</vt:lpstr>
      <vt:lpstr>'Инвест. проекты опер.'!Область_печати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Жупанова О.О.</cp:lastModifiedBy>
  <cp:lastPrinted>2023-07-28T00:49:46Z</cp:lastPrinted>
  <dcterms:created xsi:type="dcterms:W3CDTF">2006-03-06T08:26:24Z</dcterms:created>
  <dcterms:modified xsi:type="dcterms:W3CDTF">2023-07-28T00:59:35Z</dcterms:modified>
</cp:coreProperties>
</file>