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Таблица 6" sheetId="1" r:id="rId1"/>
    <sheet name="Таблица 7" sheetId="3" r:id="rId2"/>
    <sheet name="Таблица 8" sheetId="2" r:id="rId3"/>
  </sheets>
  <definedNames>
    <definedName name="_xlnm.Print_Area" localSheetId="1">'Таблица 7'!$A$1:$K$26</definedName>
  </definedNames>
  <calcPr calcId="125725"/>
</workbook>
</file>

<file path=xl/calcChain.xml><?xml version="1.0" encoding="utf-8"?>
<calcChain xmlns="http://schemas.openxmlformats.org/spreadsheetml/2006/main">
  <c r="K23" i="3"/>
  <c r="J23"/>
  <c r="F24"/>
  <c r="G24"/>
  <c r="G23"/>
  <c r="F23"/>
  <c r="K16"/>
  <c r="J16"/>
  <c r="E21"/>
  <c r="G21" s="1"/>
  <c r="D21"/>
  <c r="E20"/>
  <c r="D20"/>
  <c r="G20" s="1"/>
  <c r="E19"/>
  <c r="G19" s="1"/>
  <c r="D19"/>
  <c r="E18"/>
  <c r="D18"/>
  <c r="G18" s="1"/>
  <c r="E17"/>
  <c r="G17" s="1"/>
  <c r="D17"/>
  <c r="E16"/>
  <c r="D16"/>
  <c r="G16" s="1"/>
  <c r="K13"/>
  <c r="J13"/>
  <c r="E13"/>
  <c r="E14"/>
  <c r="G14" s="1"/>
  <c r="D14"/>
  <c r="D13"/>
  <c r="G13" s="1"/>
  <c r="D45" i="2"/>
  <c r="D39"/>
  <c r="D28"/>
  <c r="D18"/>
  <c r="D9"/>
  <c r="F45"/>
  <c r="E45"/>
  <c r="F39"/>
  <c r="E39"/>
  <c r="F28"/>
  <c r="E28"/>
  <c r="F18"/>
  <c r="E18"/>
  <c r="F9"/>
  <c r="E9"/>
  <c r="G42" i="1"/>
  <c r="F13" i="3" l="1"/>
  <c r="F16"/>
  <c r="F20"/>
  <c r="F18"/>
  <c r="F14"/>
  <c r="F21"/>
  <c r="F19"/>
  <c r="F17"/>
  <c r="G39" i="1"/>
  <c r="G45"/>
  <c r="F45"/>
  <c r="F39"/>
  <c r="G28"/>
  <c r="F28"/>
  <c r="G18"/>
  <c r="F18"/>
  <c r="G9"/>
  <c r="F9"/>
</calcChain>
</file>

<file path=xl/sharedStrings.xml><?xml version="1.0" encoding="utf-8"?>
<sst xmlns="http://schemas.openxmlformats.org/spreadsheetml/2006/main" count="273" uniqueCount="134">
  <si>
    <t>Отчет об исполнении мероприятий муниципальной программы</t>
  </si>
  <si>
    <t>по состоянию на __________________________</t>
  </si>
  <si>
    <t>(отчетный период)</t>
  </si>
  <si>
    <t>№ п/п</t>
  </si>
  <si>
    <t>Наименование подпрограммы муниципальной программы, ведомственной целевой программы, основного мероприятия, мероприятия</t>
  </si>
  <si>
    <t>Ответственный исполнитель</t>
  </si>
  <si>
    <t>Плановый срок исполнения мероприятия (месяц, квартал)</t>
  </si>
  <si>
    <t>Источник финансирования</t>
  </si>
  <si>
    <t>Объем финансирования, предусмотренный на 2016 год, тыс.руб.</t>
  </si>
  <si>
    <t>Профинансировано за отчетный период, тыс.руб.</t>
  </si>
  <si>
    <t>Наименование показателя объема мероприятия, единица измерения</t>
  </si>
  <si>
    <t>Плановое значение показателя мероприятия на 2016 год</t>
  </si>
  <si>
    <t>Фактическое значение показателя мероприятия</t>
  </si>
  <si>
    <t>Обоснование причин отклонения (при наличии)</t>
  </si>
  <si>
    <t>Подпрограмма № 1 "Дошкольное образование"</t>
  </si>
  <si>
    <t>1.1.</t>
  </si>
  <si>
    <t>1.2.</t>
  </si>
  <si>
    <t>Строительство детских садов</t>
  </si>
  <si>
    <t>1.3.</t>
  </si>
  <si>
    <t>Текущий ремонт по подготовке ДОО к новому учебному году</t>
  </si>
  <si>
    <t>1.4.</t>
  </si>
  <si>
    <t>Комплексная безопасность образовательного процесса</t>
  </si>
  <si>
    <t>1.5.</t>
  </si>
  <si>
    <t>Укрепление материально-технической базы ДОО в соответствии с современными требованиями</t>
  </si>
  <si>
    <t>1.6.</t>
  </si>
  <si>
    <t>Работа с детьми с ограниченными возможностями здоровья</t>
  </si>
  <si>
    <t>Подпрограмма № 2 "Общее образование"</t>
  </si>
  <si>
    <t>2.1.</t>
  </si>
  <si>
    <t>Реализация общеобразовательных программ ДОО</t>
  </si>
  <si>
    <t>Муниципальное задание по реализации общеобразовательных программ начального общего, основного общего и среднего общего образования</t>
  </si>
  <si>
    <t>2.2.</t>
  </si>
  <si>
    <t>Государственная итоговая аттестация (ГИА) в 11(12) классах и в 9-х классах</t>
  </si>
  <si>
    <t>2.3.</t>
  </si>
  <si>
    <t>Строительство, реконструкция и капитальный ремонт школ</t>
  </si>
  <si>
    <t>2.4.</t>
  </si>
  <si>
    <t>Текущий ремонт по подготовки ОО к новому учебному году</t>
  </si>
  <si>
    <t>2.5.</t>
  </si>
  <si>
    <t>Комплексная безопасность образовательного процесса в ОО</t>
  </si>
  <si>
    <t>2.6.</t>
  </si>
  <si>
    <t>Укрепление материально-технической базы ОО (оснащение пищеблоков, медицинских кабинетов)</t>
  </si>
  <si>
    <t>2.7.</t>
  </si>
  <si>
    <t>Обеспечение оптимальных условий для здоровьесберегающей деятельности учеников образовательного процесса (школьное молоко, питание спортивного класса МБОУ "СОШ № 9")</t>
  </si>
  <si>
    <t>2.8.</t>
  </si>
  <si>
    <t>Работа с одаренными детьми</t>
  </si>
  <si>
    <t>2.9.</t>
  </si>
  <si>
    <t>Муниципальная подпрограмма № 3 "Дополнительное образование"</t>
  </si>
  <si>
    <t>3.1.</t>
  </si>
  <si>
    <t>Муниципальное задание по реализации дополнительных образовательных программ</t>
  </si>
  <si>
    <t>3.2.</t>
  </si>
  <si>
    <t>Расходы по оплате труда педагогов дополнительного образования и педагогов-организаторов (блок дополнительного образования) в общеобразовательных организациях</t>
  </si>
  <si>
    <t>3.3.</t>
  </si>
  <si>
    <t>Капитальный ремонт учреждений дополнительного образования</t>
  </si>
  <si>
    <t>3.4.</t>
  </si>
  <si>
    <t>Текущий ремонт по подготовке учреждений дополнительного образования к новому учебному году</t>
  </si>
  <si>
    <t>3.5.</t>
  </si>
  <si>
    <t>Комплексная безопасность образовательного процесса в учреждениях дополнительного образования</t>
  </si>
  <si>
    <t>3.6.</t>
  </si>
  <si>
    <t>Укрепление материально-технической базы учреждений дополнительного образования</t>
  </si>
  <si>
    <t>3.7.</t>
  </si>
  <si>
    <t>Проведение муниципальных смотров, конкурсов, соревнований, выставок, фестивалей по подведению итогов работы детей, занимающихся по программам дополнительного образования</t>
  </si>
  <si>
    <t>3.8.</t>
  </si>
  <si>
    <t>Профессиональная подготовка педагогов дополнительного образования детей</t>
  </si>
  <si>
    <t>3.9.</t>
  </si>
  <si>
    <t>Участие в областных, всероссийских, международных смотрах, конкурсах, соревнованиях, выставках, фестивалях по подведению итогов работы детей, занимающихся по программам дополнительного образования</t>
  </si>
  <si>
    <t>3.10.</t>
  </si>
  <si>
    <t>Транспортные расходы, связанные с проведением мероприятий</t>
  </si>
  <si>
    <t>Муниципальная подпрограмма № 4 "Отдых, оздоровление и занятость детей в период летних каникул"</t>
  </si>
  <si>
    <t>4.1.</t>
  </si>
  <si>
    <t>Подготовка лагерей дневного пребывания (ЛДП) к приему детей (выполнение планов - заданий ЛДП)</t>
  </si>
  <si>
    <t>4.2.</t>
  </si>
  <si>
    <t>Аккарицидная обработка территорий дошкольных образовательных организаций</t>
  </si>
  <si>
    <t>4.3.</t>
  </si>
  <si>
    <t>Питание детей в ЛДП</t>
  </si>
  <si>
    <t>4.4.</t>
  </si>
  <si>
    <t>Транспортные расходы по организации и проведению выездных мероприятий в ЛДП</t>
  </si>
  <si>
    <t>4.5.</t>
  </si>
  <si>
    <t>Обеспечение безопасности детей при проведении городских мероприятий</t>
  </si>
  <si>
    <t>Муниципальная подпрограмма № 5 "Обеспечение функций управления в сфере образования"</t>
  </si>
  <si>
    <t>5.1.</t>
  </si>
  <si>
    <t>5.2.</t>
  </si>
  <si>
    <t>Текущий и капитальный ремонт</t>
  </si>
  <si>
    <t>5.3.</t>
  </si>
  <si>
    <t>Материально-техническая база</t>
  </si>
  <si>
    <t>5.4.</t>
  </si>
  <si>
    <t>Проведение традиционных праздников и мероприятий для педагогов города</t>
  </si>
  <si>
    <t>5.5.</t>
  </si>
  <si>
    <t>Транспортные расходы</t>
  </si>
  <si>
    <t>5.6.</t>
  </si>
  <si>
    <t>Командировочные расходы</t>
  </si>
  <si>
    <t>1.7.</t>
  </si>
  <si>
    <t>Разработка проектно-сметной документации для строительства детского сада</t>
  </si>
  <si>
    <t>1.8.</t>
  </si>
  <si>
    <t>Капитальный ремонт детских садов</t>
  </si>
  <si>
    <t>01 января 2017 года</t>
  </si>
  <si>
    <t>Местный бюджет, областной бюджет</t>
  </si>
  <si>
    <t>местный бюджет</t>
  </si>
  <si>
    <t>Наименование муниципальной программы, подпрограммы муниципальной программы, ведомственной целевой программы, основного мероприятия, мероприятия</t>
  </si>
  <si>
    <t>Ответственный  исполнитель, соисполнители, участники, исполнители</t>
  </si>
  <si>
    <t>Расходы местного бюджета, тыс. рублей</t>
  </si>
  <si>
    <t>план на 01 января отчетного года</t>
  </si>
  <si>
    <t>исполнение на отчетную дату</t>
  </si>
  <si>
    <t>план на отчетную дату</t>
  </si>
  <si>
    <r>
      <t xml:space="preserve">по состоянию на </t>
    </r>
    <r>
      <rPr>
        <b/>
        <u/>
        <sz val="11"/>
        <color theme="1"/>
        <rFont val="Calibri"/>
        <family val="2"/>
        <charset val="204"/>
        <scheme val="minor"/>
      </rPr>
      <t>01.01.2017 года</t>
    </r>
  </si>
  <si>
    <t>Таблица 8</t>
  </si>
  <si>
    <t>Таблица 6</t>
  </si>
  <si>
    <t>по состоянию на 01.01.2017 года.</t>
  </si>
  <si>
    <t>Наименование муниципальной услуги (работы)/ показателя объема услуги</t>
  </si>
  <si>
    <t>Единицы измерения объема муниципальной услуги (работы)</t>
  </si>
  <si>
    <t>Объем оказания (выполнения) муниципальных услуг (работ) в натуральных показателях</t>
  </si>
  <si>
    <t>план</t>
  </si>
  <si>
    <t>факт</t>
  </si>
  <si>
    <t>Отклонение</t>
  </si>
  <si>
    <t>%</t>
  </si>
  <si>
    <t xml:space="preserve"> (-)/  (+)</t>
  </si>
  <si>
    <t>Присмотр и уход (группы полного дня)</t>
  </si>
  <si>
    <t>дето/дни</t>
  </si>
  <si>
    <t>Группы кратковременного пребывания</t>
  </si>
  <si>
    <t>Объем оказания (выполнения) муниципальных услуг (работ)                   в тыс. руб.</t>
  </si>
  <si>
    <t>Таблица 7</t>
  </si>
  <si>
    <t>Начальные классы</t>
  </si>
  <si>
    <t>Группы продленного дня</t>
  </si>
  <si>
    <t>Общее образование</t>
  </si>
  <si>
    <t>Полное образование</t>
  </si>
  <si>
    <t>Дополнительное образование</t>
  </si>
  <si>
    <t>Питание детей</t>
  </si>
  <si>
    <t>количество детей</t>
  </si>
  <si>
    <t>Подпрогармма № 3 "Дополниетльное образование"</t>
  </si>
  <si>
    <t>Проведено мероприятий</t>
  </si>
  <si>
    <t>усл. Единиц</t>
  </si>
  <si>
    <t>Содержание аппарата Комитета по образованию</t>
  </si>
  <si>
    <t xml:space="preserve">Комитет по образованию </t>
  </si>
  <si>
    <t>Отчет об использовании бюджетных ассигнований местного бюджета на реализацию муниципальной программы "Развитие образования на 2016 - 2019гг."</t>
  </si>
  <si>
    <t>Отчет о выполнении сводных показателей  муниципальных заданий на оказание муниципальных услуг (выполнение работ) в рамках муниципальной программы "Развитие образования на 2016-2019гг."</t>
  </si>
  <si>
    <t>"Развитие образования на 2016-2019 г.г."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</si>
</sst>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16" fontId="0" fillId="0" borderId="1" xfId="0" applyNumberFormat="1" applyBorder="1"/>
    <xf numFmtId="14" fontId="0" fillId="0" borderId="1" xfId="0" applyNumberFormat="1" applyBorder="1"/>
    <xf numFmtId="4" fontId="1" fillId="0" borderId="1" xfId="0" applyNumberFormat="1" applyFont="1" applyBorder="1"/>
    <xf numFmtId="4" fontId="0" fillId="0" borderId="1" xfId="0" applyNumberFormat="1" applyBorder="1"/>
    <xf numFmtId="0" fontId="3" fillId="0" borderId="0" xfId="0" applyFont="1"/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4" fontId="1" fillId="0" borderId="1" xfId="0" applyNumberFormat="1" applyFont="1" applyFill="1" applyBorder="1"/>
    <xf numFmtId="4" fontId="0" fillId="0" borderId="1" xfId="0" applyNumberFormat="1" applyFill="1" applyBorder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/>
    <xf numFmtId="0" fontId="0" fillId="0" borderId="1" xfId="0" applyBorder="1" applyAlignme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" fontId="0" fillId="0" borderId="8" xfId="0" applyNumberFormat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Normal="100" workbookViewId="0">
      <selection activeCell="C3" sqref="C3"/>
    </sheetView>
  </sheetViews>
  <sheetFormatPr defaultRowHeight="15"/>
  <cols>
    <col min="1" max="1" width="10.140625" bestFit="1" customWidth="1"/>
    <col min="2" max="2" width="39" style="9" customWidth="1"/>
    <col min="3" max="3" width="15.85546875" customWidth="1"/>
    <col min="4" max="4" width="18.5703125" customWidth="1"/>
    <col min="5" max="5" width="18.85546875" customWidth="1"/>
    <col min="6" max="6" width="19.28515625" customWidth="1"/>
    <col min="7" max="7" width="20.5703125" customWidth="1"/>
    <col min="8" max="8" width="18" customWidth="1"/>
    <col min="9" max="9" width="17.7109375" customWidth="1"/>
    <col min="10" max="10" width="18.85546875" customWidth="1"/>
    <col min="11" max="11" width="17.42578125" customWidth="1"/>
  </cols>
  <sheetData>
    <row r="1" spans="1:11">
      <c r="K1" t="s">
        <v>104</v>
      </c>
    </row>
    <row r="2" spans="1:11">
      <c r="C2" s="2" t="s">
        <v>0</v>
      </c>
    </row>
    <row r="3" spans="1:11">
      <c r="C3" s="2" t="s">
        <v>133</v>
      </c>
    </row>
    <row r="4" spans="1:11">
      <c r="C4" s="2" t="s">
        <v>1</v>
      </c>
      <c r="D4" s="14" t="s">
        <v>93</v>
      </c>
    </row>
    <row r="5" spans="1:11">
      <c r="D5" s="1" t="s">
        <v>2</v>
      </c>
      <c r="E5" s="1"/>
    </row>
    <row r="7" spans="1:11" ht="93" customHeight="1">
      <c r="A7" s="7" t="s">
        <v>3</v>
      </c>
      <c r="B7" s="8" t="s">
        <v>4</v>
      </c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8" t="s">
        <v>12</v>
      </c>
      <c r="K7" s="8" t="s">
        <v>13</v>
      </c>
    </row>
    <row r="8" spans="1:11">
      <c r="A8" s="7">
        <v>1</v>
      </c>
      <c r="B8" s="8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</row>
    <row r="9" spans="1:11" s="2" customFormat="1" ht="30">
      <c r="A9" s="5">
        <v>1</v>
      </c>
      <c r="B9" s="6" t="s">
        <v>14</v>
      </c>
      <c r="C9" s="5"/>
      <c r="D9" s="5"/>
      <c r="E9" s="5"/>
      <c r="F9" s="18">
        <f>SUM(F10:F17)</f>
        <v>215571.99999999997</v>
      </c>
      <c r="G9" s="18">
        <f>SUM(G10:G17)</f>
        <v>200597.44</v>
      </c>
      <c r="H9" s="12"/>
      <c r="I9" s="5"/>
      <c r="J9" s="5"/>
      <c r="K9" s="5"/>
    </row>
    <row r="10" spans="1:11" ht="30">
      <c r="A10" s="3" t="s">
        <v>15</v>
      </c>
      <c r="B10" s="4" t="s">
        <v>28</v>
      </c>
      <c r="C10" s="3"/>
      <c r="D10" s="3"/>
      <c r="E10" s="4" t="s">
        <v>94</v>
      </c>
      <c r="F10" s="19">
        <v>146745.1</v>
      </c>
      <c r="G10" s="19">
        <v>138769.37</v>
      </c>
      <c r="H10" s="3"/>
      <c r="I10" s="3"/>
      <c r="J10" s="3"/>
      <c r="K10" s="3"/>
    </row>
    <row r="11" spans="1:11" ht="30">
      <c r="A11" s="3" t="s">
        <v>16</v>
      </c>
      <c r="B11" s="4" t="s">
        <v>17</v>
      </c>
      <c r="C11" s="3"/>
      <c r="D11" s="3"/>
      <c r="E11" s="4" t="s">
        <v>94</v>
      </c>
      <c r="F11" s="19">
        <v>62402.7</v>
      </c>
      <c r="G11" s="19">
        <v>58117.279999999999</v>
      </c>
      <c r="H11" s="3"/>
      <c r="I11" s="3"/>
      <c r="J11" s="3"/>
      <c r="K11" s="3"/>
    </row>
    <row r="12" spans="1:11" ht="30">
      <c r="A12" s="3" t="s">
        <v>18</v>
      </c>
      <c r="B12" s="4" t="s">
        <v>19</v>
      </c>
      <c r="C12" s="3"/>
      <c r="D12" s="3"/>
      <c r="E12" s="4" t="s">
        <v>94</v>
      </c>
      <c r="F12" s="19">
        <v>3151.5</v>
      </c>
      <c r="G12" s="19">
        <v>1229.69</v>
      </c>
      <c r="H12" s="3"/>
      <c r="I12" s="3"/>
      <c r="J12" s="3"/>
      <c r="K12" s="3"/>
    </row>
    <row r="13" spans="1:11" ht="30">
      <c r="A13" s="3" t="s">
        <v>20</v>
      </c>
      <c r="B13" s="4" t="s">
        <v>21</v>
      </c>
      <c r="C13" s="3"/>
      <c r="D13" s="3"/>
      <c r="E13" s="3" t="s">
        <v>95</v>
      </c>
      <c r="F13" s="19">
        <v>497</v>
      </c>
      <c r="G13" s="19">
        <v>447.19</v>
      </c>
      <c r="H13" s="3"/>
      <c r="I13" s="3"/>
      <c r="J13" s="3"/>
      <c r="K13" s="3"/>
    </row>
    <row r="14" spans="1:11" ht="45">
      <c r="A14" s="3" t="s">
        <v>22</v>
      </c>
      <c r="B14" s="4" t="s">
        <v>23</v>
      </c>
      <c r="C14" s="3"/>
      <c r="D14" s="3"/>
      <c r="E14" s="3" t="s">
        <v>95</v>
      </c>
      <c r="F14" s="19">
        <v>2300</v>
      </c>
      <c r="G14" s="19">
        <v>1907.21</v>
      </c>
      <c r="H14" s="3"/>
      <c r="I14" s="3"/>
      <c r="J14" s="3"/>
      <c r="K14" s="3"/>
    </row>
    <row r="15" spans="1:11" ht="30">
      <c r="A15" s="3" t="s">
        <v>24</v>
      </c>
      <c r="B15" s="4" t="s">
        <v>25</v>
      </c>
      <c r="C15" s="3"/>
      <c r="D15" s="3"/>
      <c r="E15" s="4" t="s">
        <v>94</v>
      </c>
      <c r="F15" s="19">
        <v>450.3</v>
      </c>
      <c r="G15" s="19">
        <v>126.7</v>
      </c>
      <c r="H15" s="3"/>
      <c r="I15" s="3"/>
      <c r="J15" s="3"/>
      <c r="K15" s="3"/>
    </row>
    <row r="16" spans="1:11" ht="45">
      <c r="A16" s="3" t="s">
        <v>89</v>
      </c>
      <c r="B16" s="4" t="s">
        <v>90</v>
      </c>
      <c r="C16" s="3"/>
      <c r="D16" s="3"/>
      <c r="E16" s="3"/>
      <c r="F16" s="19">
        <v>0</v>
      </c>
      <c r="G16" s="19">
        <v>0</v>
      </c>
      <c r="H16" s="3"/>
      <c r="I16" s="3"/>
      <c r="J16" s="3"/>
      <c r="K16" s="3"/>
    </row>
    <row r="17" spans="1:11">
      <c r="A17" s="3" t="s">
        <v>91</v>
      </c>
      <c r="B17" s="4" t="s">
        <v>92</v>
      </c>
      <c r="C17" s="3"/>
      <c r="D17" s="3"/>
      <c r="E17" s="3" t="s">
        <v>95</v>
      </c>
      <c r="F17" s="19">
        <v>25.4</v>
      </c>
      <c r="G17" s="19">
        <v>0</v>
      </c>
      <c r="H17" s="3"/>
      <c r="I17" s="3"/>
      <c r="J17" s="3"/>
      <c r="K17" s="3"/>
    </row>
    <row r="18" spans="1:11" s="2" customFormat="1" ht="30">
      <c r="A18" s="5">
        <v>2</v>
      </c>
      <c r="B18" s="6" t="s">
        <v>26</v>
      </c>
      <c r="C18" s="5"/>
      <c r="D18" s="5"/>
      <c r="E18" s="5"/>
      <c r="F18" s="18">
        <f>SUM(F19:F27)</f>
        <v>313134.62</v>
      </c>
      <c r="G18" s="18">
        <f>SUM(G19:G27)</f>
        <v>247603.78</v>
      </c>
      <c r="H18" s="5"/>
      <c r="I18" s="5"/>
      <c r="J18" s="5"/>
      <c r="K18" s="5"/>
    </row>
    <row r="19" spans="1:11" ht="60">
      <c r="A19" s="3" t="s">
        <v>27</v>
      </c>
      <c r="B19" s="4" t="s">
        <v>29</v>
      </c>
      <c r="C19" s="3"/>
      <c r="D19" s="3"/>
      <c r="E19" s="4" t="s">
        <v>94</v>
      </c>
      <c r="F19" s="19">
        <v>302129.40000000002</v>
      </c>
      <c r="G19" s="19">
        <v>240876.31</v>
      </c>
      <c r="H19" s="3"/>
      <c r="I19" s="3"/>
      <c r="J19" s="3"/>
      <c r="K19" s="3"/>
    </row>
    <row r="20" spans="1:11" ht="30">
      <c r="A20" s="3" t="s">
        <v>30</v>
      </c>
      <c r="B20" s="4" t="s">
        <v>31</v>
      </c>
      <c r="C20" s="3"/>
      <c r="D20" s="3"/>
      <c r="E20" s="3" t="s">
        <v>95</v>
      </c>
      <c r="F20" s="19">
        <v>608.5</v>
      </c>
      <c r="G20" s="19">
        <v>415.41</v>
      </c>
      <c r="H20" s="3"/>
      <c r="I20" s="3"/>
      <c r="J20" s="3"/>
      <c r="K20" s="3"/>
    </row>
    <row r="21" spans="1:11" ht="30">
      <c r="A21" s="3" t="s">
        <v>32</v>
      </c>
      <c r="B21" s="4" t="s">
        <v>33</v>
      </c>
      <c r="C21" s="3"/>
      <c r="D21" s="3"/>
      <c r="E21" s="4"/>
      <c r="F21" s="19">
        <v>0</v>
      </c>
      <c r="G21" s="19">
        <v>0</v>
      </c>
      <c r="H21" s="3"/>
      <c r="I21" s="3"/>
      <c r="J21" s="3"/>
      <c r="K21" s="3"/>
    </row>
    <row r="22" spans="1:11" ht="30">
      <c r="A22" s="3" t="s">
        <v>34</v>
      </c>
      <c r="B22" s="4" t="s">
        <v>35</v>
      </c>
      <c r="C22" s="3"/>
      <c r="D22" s="3"/>
      <c r="E22" s="4" t="s">
        <v>94</v>
      </c>
      <c r="F22" s="19">
        <v>7309.5</v>
      </c>
      <c r="G22" s="19">
        <v>5198.5</v>
      </c>
      <c r="H22" s="3"/>
      <c r="I22" s="3"/>
      <c r="J22" s="3"/>
      <c r="K22" s="3"/>
    </row>
    <row r="23" spans="1:11" ht="30">
      <c r="A23" s="3" t="s">
        <v>36</v>
      </c>
      <c r="B23" s="4" t="s">
        <v>37</v>
      </c>
      <c r="C23" s="3"/>
      <c r="D23" s="3"/>
      <c r="E23" s="3" t="s">
        <v>95</v>
      </c>
      <c r="F23" s="19">
        <v>1205.5999999999999</v>
      </c>
      <c r="G23" s="19">
        <v>193.07</v>
      </c>
      <c r="H23" s="3"/>
      <c r="I23" s="3"/>
      <c r="J23" s="3"/>
      <c r="K23" s="3"/>
    </row>
    <row r="24" spans="1:11" ht="45">
      <c r="A24" s="10" t="s">
        <v>38</v>
      </c>
      <c r="B24" s="4" t="s">
        <v>39</v>
      </c>
      <c r="C24" s="3"/>
      <c r="D24" s="3"/>
      <c r="E24" s="4" t="s">
        <v>94</v>
      </c>
      <c r="F24" s="19">
        <v>871.02</v>
      </c>
      <c r="G24" s="19">
        <v>296.37</v>
      </c>
      <c r="H24" s="3"/>
      <c r="I24" s="3"/>
      <c r="J24" s="3"/>
      <c r="K24" s="3"/>
    </row>
    <row r="25" spans="1:11" ht="75">
      <c r="A25" s="3" t="s">
        <v>40</v>
      </c>
      <c r="B25" s="4" t="s">
        <v>41</v>
      </c>
      <c r="C25" s="3"/>
      <c r="D25" s="3"/>
      <c r="E25" s="3" t="s">
        <v>95</v>
      </c>
      <c r="F25" s="19">
        <v>230</v>
      </c>
      <c r="G25" s="19">
        <v>197.87</v>
      </c>
      <c r="H25" s="3"/>
      <c r="I25" s="3"/>
      <c r="J25" s="3"/>
      <c r="K25" s="3"/>
    </row>
    <row r="26" spans="1:11">
      <c r="A26" s="3" t="s">
        <v>42</v>
      </c>
      <c r="B26" s="4" t="s">
        <v>43</v>
      </c>
      <c r="C26" s="3"/>
      <c r="D26" s="3"/>
      <c r="E26" s="3" t="s">
        <v>95</v>
      </c>
      <c r="F26" s="19">
        <v>395</v>
      </c>
      <c r="G26" s="19">
        <v>354.95</v>
      </c>
      <c r="H26" s="3"/>
      <c r="I26" s="3"/>
      <c r="J26" s="3"/>
      <c r="K26" s="3"/>
    </row>
    <row r="27" spans="1:11" ht="30">
      <c r="A27" s="3" t="s">
        <v>44</v>
      </c>
      <c r="B27" s="4" t="s">
        <v>25</v>
      </c>
      <c r="C27" s="3"/>
      <c r="D27" s="3"/>
      <c r="E27" s="3" t="s">
        <v>95</v>
      </c>
      <c r="F27" s="19">
        <v>385.6</v>
      </c>
      <c r="G27" s="19">
        <v>71.3</v>
      </c>
      <c r="H27" s="3"/>
      <c r="I27" s="3"/>
      <c r="J27" s="3"/>
      <c r="K27" s="3"/>
    </row>
    <row r="28" spans="1:11" s="2" customFormat="1" ht="30">
      <c r="A28" s="5">
        <v>3</v>
      </c>
      <c r="B28" s="6" t="s">
        <v>45</v>
      </c>
      <c r="C28" s="5"/>
      <c r="D28" s="5"/>
      <c r="E28" s="5"/>
      <c r="F28" s="18">
        <f>SUM(F29:F38)</f>
        <v>39953.699999999997</v>
      </c>
      <c r="G28" s="18">
        <f>SUM(G29:G38)</f>
        <v>34511.33</v>
      </c>
      <c r="H28" s="5"/>
      <c r="I28" s="5"/>
      <c r="J28" s="5"/>
      <c r="K28" s="5"/>
    </row>
    <row r="29" spans="1:11" ht="45">
      <c r="A29" s="3" t="s">
        <v>46</v>
      </c>
      <c r="B29" s="4" t="s">
        <v>47</v>
      </c>
      <c r="C29" s="3"/>
      <c r="D29" s="3"/>
      <c r="E29" s="3" t="s">
        <v>95</v>
      </c>
      <c r="F29" s="19">
        <v>32938.6</v>
      </c>
      <c r="G29" s="19">
        <v>28273.99</v>
      </c>
      <c r="H29" s="3"/>
      <c r="I29" s="3"/>
      <c r="J29" s="3"/>
      <c r="K29" s="3"/>
    </row>
    <row r="30" spans="1:11" ht="75">
      <c r="A30" s="3" t="s">
        <v>48</v>
      </c>
      <c r="B30" s="4" t="s">
        <v>49</v>
      </c>
      <c r="C30" s="3"/>
      <c r="D30" s="3"/>
      <c r="E30" s="3" t="s">
        <v>95</v>
      </c>
      <c r="F30" s="19">
        <v>5500</v>
      </c>
      <c r="G30" s="19">
        <v>5454.51</v>
      </c>
      <c r="H30" s="3"/>
      <c r="I30" s="3"/>
      <c r="J30" s="3"/>
      <c r="K30" s="3"/>
    </row>
    <row r="31" spans="1:11" ht="30">
      <c r="A31" s="3" t="s">
        <v>50</v>
      </c>
      <c r="B31" s="4" t="s">
        <v>51</v>
      </c>
      <c r="C31" s="3"/>
      <c r="D31" s="3"/>
      <c r="E31" s="3" t="s">
        <v>95</v>
      </c>
      <c r="F31" s="19">
        <v>0</v>
      </c>
      <c r="G31" s="19">
        <v>0</v>
      </c>
      <c r="H31" s="3"/>
      <c r="I31" s="3"/>
      <c r="J31" s="3"/>
      <c r="K31" s="3"/>
    </row>
    <row r="32" spans="1:11" ht="45">
      <c r="A32" s="3" t="s">
        <v>52</v>
      </c>
      <c r="B32" s="4" t="s">
        <v>53</v>
      </c>
      <c r="C32" s="3"/>
      <c r="D32" s="3"/>
      <c r="E32" s="3" t="s">
        <v>95</v>
      </c>
      <c r="F32" s="19">
        <v>482.5</v>
      </c>
      <c r="G32" s="19">
        <v>287.37</v>
      </c>
      <c r="H32" s="3"/>
      <c r="I32" s="3"/>
      <c r="J32" s="3"/>
      <c r="K32" s="3"/>
    </row>
    <row r="33" spans="1:11" ht="60">
      <c r="A33" s="3" t="s">
        <v>54</v>
      </c>
      <c r="B33" s="4" t="s">
        <v>55</v>
      </c>
      <c r="C33" s="3"/>
      <c r="D33" s="3"/>
      <c r="E33" s="3" t="s">
        <v>95</v>
      </c>
      <c r="F33" s="19">
        <v>271</v>
      </c>
      <c r="G33" s="19">
        <v>138.58000000000001</v>
      </c>
      <c r="H33" s="3"/>
      <c r="I33" s="3"/>
      <c r="J33" s="3"/>
      <c r="K33" s="3"/>
    </row>
    <row r="34" spans="1:11" ht="45">
      <c r="A34" s="3" t="s">
        <v>56</v>
      </c>
      <c r="B34" s="4" t="s">
        <v>57</v>
      </c>
      <c r="C34" s="3"/>
      <c r="D34" s="3"/>
      <c r="E34" s="3" t="s">
        <v>95</v>
      </c>
      <c r="F34" s="19">
        <v>91.6</v>
      </c>
      <c r="G34" s="19">
        <v>0</v>
      </c>
      <c r="H34" s="3"/>
      <c r="I34" s="3"/>
      <c r="J34" s="3"/>
      <c r="K34" s="3"/>
    </row>
    <row r="35" spans="1:11" ht="90">
      <c r="A35" s="3" t="s">
        <v>58</v>
      </c>
      <c r="B35" s="4" t="s">
        <v>59</v>
      </c>
      <c r="C35" s="3"/>
      <c r="D35" s="3"/>
      <c r="E35" s="3" t="s">
        <v>95</v>
      </c>
      <c r="F35" s="19">
        <v>230</v>
      </c>
      <c r="G35" s="19">
        <v>222.92</v>
      </c>
      <c r="H35" s="3"/>
      <c r="I35" s="3"/>
      <c r="J35" s="3"/>
      <c r="K35" s="3"/>
    </row>
    <row r="36" spans="1:11" ht="45">
      <c r="A36" s="3" t="s">
        <v>60</v>
      </c>
      <c r="B36" s="4" t="s">
        <v>61</v>
      </c>
      <c r="C36" s="3"/>
      <c r="D36" s="3"/>
      <c r="E36" s="3" t="s">
        <v>95</v>
      </c>
      <c r="F36" s="19">
        <v>40</v>
      </c>
      <c r="G36" s="19">
        <v>0</v>
      </c>
      <c r="H36" s="3"/>
      <c r="I36" s="3"/>
      <c r="J36" s="3"/>
      <c r="K36" s="3"/>
    </row>
    <row r="37" spans="1:11" ht="90">
      <c r="A37" s="3" t="s">
        <v>62</v>
      </c>
      <c r="B37" s="4" t="s">
        <v>63</v>
      </c>
      <c r="C37" s="3"/>
      <c r="D37" s="3"/>
      <c r="E37" s="3" t="s">
        <v>95</v>
      </c>
      <c r="F37" s="19">
        <v>300</v>
      </c>
      <c r="G37" s="19">
        <v>133.96</v>
      </c>
      <c r="H37" s="3"/>
      <c r="I37" s="3"/>
      <c r="J37" s="3"/>
      <c r="K37" s="3"/>
    </row>
    <row r="38" spans="1:11" ht="30">
      <c r="A38" s="3" t="s">
        <v>64</v>
      </c>
      <c r="B38" s="4" t="s">
        <v>65</v>
      </c>
      <c r="C38" s="3"/>
      <c r="D38" s="3"/>
      <c r="E38" s="3" t="s">
        <v>95</v>
      </c>
      <c r="F38" s="19">
        <v>100</v>
      </c>
      <c r="G38" s="19">
        <v>0</v>
      </c>
      <c r="H38" s="3"/>
      <c r="I38" s="3"/>
      <c r="J38" s="3"/>
      <c r="K38" s="3"/>
    </row>
    <row r="39" spans="1:11" s="2" customFormat="1" ht="45">
      <c r="A39" s="5">
        <v>4</v>
      </c>
      <c r="B39" s="6" t="s">
        <v>66</v>
      </c>
      <c r="C39" s="5"/>
      <c r="D39" s="5"/>
      <c r="E39" s="5"/>
      <c r="F39" s="18">
        <f>SUM(F40:F44)</f>
        <v>3570.7200000000003</v>
      </c>
      <c r="G39" s="18">
        <f>SUM(G40:G44)</f>
        <v>2997.0099999999998</v>
      </c>
      <c r="H39" s="5"/>
      <c r="I39" s="5"/>
      <c r="J39" s="5"/>
      <c r="K39" s="5"/>
    </row>
    <row r="40" spans="1:11" ht="45">
      <c r="A40" s="3" t="s">
        <v>67</v>
      </c>
      <c r="B40" s="4" t="s">
        <v>68</v>
      </c>
      <c r="C40" s="3"/>
      <c r="D40" s="3"/>
      <c r="E40" s="3" t="s">
        <v>95</v>
      </c>
      <c r="F40" s="19">
        <v>1999.7</v>
      </c>
      <c r="G40" s="19">
        <v>1753.5</v>
      </c>
      <c r="H40" s="3"/>
      <c r="I40" s="3"/>
      <c r="J40" s="3"/>
      <c r="K40" s="3"/>
    </row>
    <row r="41" spans="1:11" ht="45">
      <c r="A41" s="3" t="s">
        <v>69</v>
      </c>
      <c r="B41" s="4" t="s">
        <v>70</v>
      </c>
      <c r="C41" s="3"/>
      <c r="D41" s="3"/>
      <c r="E41" s="3" t="s">
        <v>95</v>
      </c>
      <c r="F41" s="19">
        <v>59.8</v>
      </c>
      <c r="G41" s="19">
        <v>53.11</v>
      </c>
      <c r="H41" s="3"/>
      <c r="I41" s="3"/>
      <c r="J41" s="3"/>
      <c r="K41" s="3"/>
    </row>
    <row r="42" spans="1:11" ht="30">
      <c r="A42" s="3" t="s">
        <v>71</v>
      </c>
      <c r="B42" s="4" t="s">
        <v>72</v>
      </c>
      <c r="C42" s="3"/>
      <c r="D42" s="3"/>
      <c r="E42" s="4" t="s">
        <v>94</v>
      </c>
      <c r="F42" s="19">
        <v>1166.8</v>
      </c>
      <c r="G42" s="19">
        <f>178.53+988.4</f>
        <v>1166.93</v>
      </c>
      <c r="H42" s="3"/>
      <c r="I42" s="3"/>
      <c r="J42" s="3"/>
      <c r="K42" s="3"/>
    </row>
    <row r="43" spans="1:11" ht="45">
      <c r="A43" s="3" t="s">
        <v>73</v>
      </c>
      <c r="B43" s="4" t="s">
        <v>74</v>
      </c>
      <c r="C43" s="3"/>
      <c r="D43" s="3"/>
      <c r="E43" s="3" t="s">
        <v>95</v>
      </c>
      <c r="F43" s="19">
        <v>75.2</v>
      </c>
      <c r="G43" s="19">
        <v>23.47</v>
      </c>
      <c r="H43" s="3"/>
      <c r="I43" s="3"/>
      <c r="J43" s="3"/>
      <c r="K43" s="3"/>
    </row>
    <row r="44" spans="1:11" ht="30">
      <c r="A44" s="3" t="s">
        <v>75</v>
      </c>
      <c r="B44" s="4" t="s">
        <v>76</v>
      </c>
      <c r="C44" s="3"/>
      <c r="D44" s="3"/>
      <c r="E44" s="3" t="s">
        <v>95</v>
      </c>
      <c r="F44" s="19">
        <v>269.22000000000003</v>
      </c>
      <c r="G44" s="19">
        <v>0</v>
      </c>
      <c r="H44" s="3"/>
      <c r="I44" s="3"/>
      <c r="J44" s="3"/>
      <c r="K44" s="3"/>
    </row>
    <row r="45" spans="1:11" s="2" customFormat="1" ht="45">
      <c r="A45" s="5">
        <v>5</v>
      </c>
      <c r="B45" s="6" t="s">
        <v>77</v>
      </c>
      <c r="C45" s="5"/>
      <c r="D45" s="5"/>
      <c r="E45" s="5"/>
      <c r="F45" s="18">
        <f>SUM(F46:F51)</f>
        <v>26997.390000000003</v>
      </c>
      <c r="G45" s="18">
        <f>SUM(G46:G51)</f>
        <v>21442.559999999998</v>
      </c>
      <c r="H45" s="5"/>
      <c r="I45" s="5"/>
      <c r="J45" s="5"/>
      <c r="K45" s="5"/>
    </row>
    <row r="46" spans="1:11" ht="30">
      <c r="A46" s="11" t="s">
        <v>78</v>
      </c>
      <c r="B46" s="4" t="s">
        <v>129</v>
      </c>
      <c r="C46" s="3"/>
      <c r="D46" s="3"/>
      <c r="E46" s="3" t="s">
        <v>95</v>
      </c>
      <c r="F46" s="19">
        <v>23904.7</v>
      </c>
      <c r="G46" s="19">
        <v>20622.41</v>
      </c>
      <c r="H46" s="3"/>
      <c r="I46" s="3"/>
      <c r="J46" s="3"/>
      <c r="K46" s="3"/>
    </row>
    <row r="47" spans="1:11">
      <c r="A47" s="3" t="s">
        <v>79</v>
      </c>
      <c r="B47" s="4" t="s">
        <v>80</v>
      </c>
      <c r="C47" s="3"/>
      <c r="D47" s="3"/>
      <c r="E47" s="3" t="s">
        <v>95</v>
      </c>
      <c r="F47" s="19">
        <v>1400</v>
      </c>
      <c r="G47" s="19">
        <v>92.98</v>
      </c>
      <c r="H47" s="3"/>
      <c r="I47" s="3"/>
      <c r="J47" s="3"/>
      <c r="K47" s="3"/>
    </row>
    <row r="48" spans="1:11">
      <c r="A48" s="3" t="s">
        <v>81</v>
      </c>
      <c r="B48" s="4" t="s">
        <v>82</v>
      </c>
      <c r="C48" s="3"/>
      <c r="D48" s="3"/>
      <c r="E48" s="3" t="s">
        <v>95</v>
      </c>
      <c r="F48" s="19">
        <v>672.4</v>
      </c>
      <c r="G48" s="19">
        <v>160.25</v>
      </c>
      <c r="H48" s="3"/>
      <c r="I48" s="3"/>
      <c r="J48" s="3"/>
      <c r="K48" s="3"/>
    </row>
    <row r="49" spans="1:11" ht="30">
      <c r="A49" s="3" t="s">
        <v>83</v>
      </c>
      <c r="B49" s="4" t="s">
        <v>84</v>
      </c>
      <c r="C49" s="3"/>
      <c r="D49" s="3"/>
      <c r="E49" s="3" t="s">
        <v>95</v>
      </c>
      <c r="F49" s="19">
        <v>870.29</v>
      </c>
      <c r="G49" s="19">
        <v>558.86</v>
      </c>
      <c r="H49" s="3"/>
      <c r="I49" s="3"/>
      <c r="J49" s="3"/>
      <c r="K49" s="3"/>
    </row>
    <row r="50" spans="1:11">
      <c r="A50" s="3" t="s">
        <v>85</v>
      </c>
      <c r="B50" s="4" t="s">
        <v>86</v>
      </c>
      <c r="C50" s="3"/>
      <c r="D50" s="3"/>
      <c r="E50" s="3" t="s">
        <v>95</v>
      </c>
      <c r="F50" s="13">
        <v>30</v>
      </c>
      <c r="G50" s="13">
        <v>2.71</v>
      </c>
      <c r="H50" s="3"/>
      <c r="I50" s="3"/>
      <c r="J50" s="3"/>
      <c r="K50" s="3"/>
    </row>
    <row r="51" spans="1:11">
      <c r="A51" s="3" t="s">
        <v>87</v>
      </c>
      <c r="B51" s="4" t="s">
        <v>88</v>
      </c>
      <c r="C51" s="3"/>
      <c r="D51" s="3"/>
      <c r="E51" s="3" t="s">
        <v>95</v>
      </c>
      <c r="F51" s="13">
        <v>120</v>
      </c>
      <c r="G51" s="13">
        <v>5.35</v>
      </c>
      <c r="H51" s="3"/>
      <c r="I51" s="3"/>
      <c r="J51" s="3"/>
      <c r="K51" s="3"/>
    </row>
  </sheetData>
  <pageMargins left="0.51181102362204722" right="0.11811023622047245" top="0.55118110236220474" bottom="0.19685039370078741" header="0.11811023622047245" footer="0.19685039370078741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topLeftCell="A2" zoomScaleNormal="100" workbookViewId="0">
      <selection activeCell="A3" sqref="A3:K3"/>
    </sheetView>
  </sheetViews>
  <sheetFormatPr defaultRowHeight="15"/>
  <cols>
    <col min="1" max="1" width="9.28515625" bestFit="1" customWidth="1"/>
    <col min="2" max="2" width="25.5703125" customWidth="1"/>
    <col min="3" max="3" width="20" customWidth="1"/>
    <col min="4" max="5" width="9.28515625" bestFit="1" customWidth="1"/>
    <col min="6" max="6" width="11.140625" customWidth="1"/>
    <col min="7" max="7" width="9.7109375" bestFit="1" customWidth="1"/>
    <col min="8" max="9" width="10.85546875" bestFit="1" customWidth="1"/>
    <col min="10" max="10" width="10.42578125" bestFit="1" customWidth="1"/>
    <col min="11" max="11" width="9.28515625" bestFit="1" customWidth="1"/>
  </cols>
  <sheetData>
    <row r="1" spans="1:14">
      <c r="J1" s="25" t="s">
        <v>118</v>
      </c>
      <c r="K1" s="25"/>
    </row>
    <row r="3" spans="1:14" ht="36.75" customHeight="1">
      <c r="A3" s="27" t="s">
        <v>132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9"/>
      <c r="M3" s="9"/>
      <c r="N3" s="9"/>
    </row>
    <row r="4" spans="1:14">
      <c r="A4" s="26" t="s">
        <v>105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>
      <c r="G5" s="28" t="s">
        <v>2</v>
      </c>
      <c r="H5" s="28"/>
    </row>
    <row r="8" spans="1:14" ht="48.75" customHeight="1">
      <c r="A8" s="32" t="s">
        <v>3</v>
      </c>
      <c r="B8" s="29" t="s">
        <v>106</v>
      </c>
      <c r="C8" s="29" t="s">
        <v>107</v>
      </c>
      <c r="D8" s="29" t="s">
        <v>108</v>
      </c>
      <c r="E8" s="29"/>
      <c r="F8" s="29"/>
      <c r="G8" s="29"/>
      <c r="H8" s="29" t="s">
        <v>117</v>
      </c>
      <c r="I8" s="29"/>
      <c r="J8" s="29"/>
      <c r="K8" s="29"/>
    </row>
    <row r="9" spans="1:14" ht="30.75" customHeight="1">
      <c r="A9" s="32"/>
      <c r="B9" s="29"/>
      <c r="C9" s="29"/>
      <c r="D9" s="32" t="s">
        <v>109</v>
      </c>
      <c r="E9" s="32" t="s">
        <v>110</v>
      </c>
      <c r="F9" s="32" t="s">
        <v>111</v>
      </c>
      <c r="G9" s="32"/>
      <c r="H9" s="32" t="s">
        <v>109</v>
      </c>
      <c r="I9" s="32" t="s">
        <v>110</v>
      </c>
      <c r="J9" s="32" t="s">
        <v>111</v>
      </c>
      <c r="K9" s="32"/>
    </row>
    <row r="10" spans="1:14">
      <c r="A10" s="32"/>
      <c r="B10" s="29"/>
      <c r="C10" s="29"/>
      <c r="D10" s="32"/>
      <c r="E10" s="32"/>
      <c r="F10" s="21" t="s">
        <v>113</v>
      </c>
      <c r="G10" s="20" t="s">
        <v>112</v>
      </c>
      <c r="H10" s="32"/>
      <c r="I10" s="32"/>
      <c r="J10" s="21" t="s">
        <v>113</v>
      </c>
      <c r="K10" s="20" t="s">
        <v>112</v>
      </c>
    </row>
    <row r="11" spans="1:14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  <c r="K11" s="22">
        <v>11</v>
      </c>
    </row>
    <row r="12" spans="1:14">
      <c r="A12" s="33" t="s">
        <v>14</v>
      </c>
      <c r="B12" s="34"/>
      <c r="C12" s="34"/>
      <c r="D12" s="34"/>
      <c r="E12" s="34"/>
      <c r="F12" s="34"/>
      <c r="G12" s="34"/>
      <c r="H12" s="34"/>
      <c r="I12" s="34"/>
      <c r="J12" s="34"/>
      <c r="K12" s="35"/>
    </row>
    <row r="13" spans="1:14" ht="30">
      <c r="A13" s="24">
        <v>1</v>
      </c>
      <c r="B13" s="4" t="s">
        <v>114</v>
      </c>
      <c r="C13" s="3" t="s">
        <v>115</v>
      </c>
      <c r="D13" s="3">
        <f>19326+11500+15470+3024+30300+29900+19400+15400+39600+24300</f>
        <v>208220</v>
      </c>
      <c r="E13" s="3">
        <f>17528+9214+16473+3759+30770+30544+19544+15308+40623+16216</f>
        <v>199979</v>
      </c>
      <c r="F13" s="3">
        <f>E13-D13</f>
        <v>-8241</v>
      </c>
      <c r="G13" s="23">
        <f>E13/D13*100</f>
        <v>96.042166938814717</v>
      </c>
      <c r="H13" s="30">
        <v>146745.1</v>
      </c>
      <c r="I13" s="30">
        <v>138769.37</v>
      </c>
      <c r="J13" s="30">
        <f>I13-H13</f>
        <v>-7975.7300000000105</v>
      </c>
      <c r="K13" s="30">
        <f>I13/H13*100</f>
        <v>94.564908811265241</v>
      </c>
    </row>
    <row r="14" spans="1:14" ht="32.25" customHeight="1">
      <c r="A14" s="24">
        <v>2</v>
      </c>
      <c r="B14" s="4" t="s">
        <v>116</v>
      </c>
      <c r="C14" s="3" t="s">
        <v>115</v>
      </c>
      <c r="D14" s="3">
        <f>1100+1400+800+500+1200+1100+3000+1500</f>
        <v>10600</v>
      </c>
      <c r="E14" s="3">
        <f>550+485+400+640+628+400+1381+1248</f>
        <v>5732</v>
      </c>
      <c r="F14" s="3">
        <f>E14-D14</f>
        <v>-4868</v>
      </c>
      <c r="G14" s="23">
        <f>E14/D14*100</f>
        <v>54.075471698113212</v>
      </c>
      <c r="H14" s="31"/>
      <c r="I14" s="31"/>
      <c r="J14" s="31"/>
      <c r="K14" s="31"/>
    </row>
    <row r="15" spans="1:14">
      <c r="A15" s="33" t="s">
        <v>26</v>
      </c>
      <c r="B15" s="34"/>
      <c r="C15" s="34"/>
      <c r="D15" s="34"/>
      <c r="E15" s="34"/>
      <c r="F15" s="34"/>
      <c r="G15" s="34"/>
      <c r="H15" s="34"/>
      <c r="I15" s="34"/>
      <c r="J15" s="34"/>
      <c r="K15" s="35"/>
    </row>
    <row r="16" spans="1:14">
      <c r="A16" s="3">
        <v>3</v>
      </c>
      <c r="B16" s="3" t="s">
        <v>119</v>
      </c>
      <c r="C16" s="3" t="s">
        <v>125</v>
      </c>
      <c r="D16" s="3">
        <f>284+137+322+244+229+240+156+301</f>
        <v>1913</v>
      </c>
      <c r="E16" s="3">
        <f>292+115+349+277+294+242+152+293</f>
        <v>2014</v>
      </c>
      <c r="F16" s="3">
        <f>E16-D16</f>
        <v>101</v>
      </c>
      <c r="G16" s="23">
        <f>E16/D16*100</f>
        <v>105.27966544694198</v>
      </c>
      <c r="H16" s="30">
        <v>313134.62</v>
      </c>
      <c r="I16" s="30">
        <v>247603.78</v>
      </c>
      <c r="J16" s="30">
        <f>I16-H16</f>
        <v>-65530.84</v>
      </c>
      <c r="K16" s="30">
        <f>I16/H16*100</f>
        <v>79.07263016781728</v>
      </c>
    </row>
    <row r="17" spans="1:11">
      <c r="A17" s="3">
        <v>4</v>
      </c>
      <c r="B17" s="3" t="s">
        <v>120</v>
      </c>
      <c r="C17" s="3" t="s">
        <v>125</v>
      </c>
      <c r="D17" s="3">
        <f>30+25+25+25+25+25+25+25</f>
        <v>205</v>
      </c>
      <c r="E17" s="3">
        <f>31+25+25+25+25+32+25+30</f>
        <v>218</v>
      </c>
      <c r="F17" s="3">
        <f t="shared" ref="F17:F21" si="0">E17-D17</f>
        <v>13</v>
      </c>
      <c r="G17" s="23">
        <f t="shared" ref="G17:G21" si="1">E17/D17*100</f>
        <v>106.34146341463415</v>
      </c>
      <c r="H17" s="36"/>
      <c r="I17" s="36"/>
      <c r="J17" s="36"/>
      <c r="K17" s="36"/>
    </row>
    <row r="18" spans="1:11">
      <c r="A18" s="3">
        <v>5</v>
      </c>
      <c r="B18" s="3" t="s">
        <v>121</v>
      </c>
      <c r="C18" s="3" t="s">
        <v>125</v>
      </c>
      <c r="D18" s="3">
        <f>232+179+285+290+242+259+335+80</f>
        <v>1902</v>
      </c>
      <c r="E18" s="3">
        <f>235+188+304+298+257+269+334+86</f>
        <v>1971</v>
      </c>
      <c r="F18" s="3">
        <f t="shared" si="0"/>
        <v>69</v>
      </c>
      <c r="G18" s="23">
        <f t="shared" si="1"/>
        <v>103.62776025236593</v>
      </c>
      <c r="H18" s="36"/>
      <c r="I18" s="36"/>
      <c r="J18" s="36"/>
      <c r="K18" s="36"/>
    </row>
    <row r="19" spans="1:11">
      <c r="A19" s="3">
        <v>6</v>
      </c>
      <c r="B19" s="3" t="s">
        <v>122</v>
      </c>
      <c r="C19" s="3" t="s">
        <v>125</v>
      </c>
      <c r="D19" s="3">
        <f>45+40+25+44+23+50+75+55</f>
        <v>357</v>
      </c>
      <c r="E19" s="3">
        <f>44+2+25+54+24+50+67+51</f>
        <v>317</v>
      </c>
      <c r="F19" s="3">
        <f t="shared" si="0"/>
        <v>-40</v>
      </c>
      <c r="G19" s="23">
        <f t="shared" si="1"/>
        <v>88.79551820728291</v>
      </c>
      <c r="H19" s="36"/>
      <c r="I19" s="36"/>
      <c r="J19" s="36"/>
      <c r="K19" s="36"/>
    </row>
    <row r="20" spans="1:11" ht="30">
      <c r="A20" s="3">
        <v>7</v>
      </c>
      <c r="B20" s="4" t="s">
        <v>123</v>
      </c>
      <c r="C20" s="3" t="s">
        <v>125</v>
      </c>
      <c r="D20" s="3">
        <f>484+253+480+311+200+189+70+75</f>
        <v>2062</v>
      </c>
      <c r="E20" s="3">
        <f>92+285+456+92+210+120+70+69</f>
        <v>1394</v>
      </c>
      <c r="F20" s="3">
        <f t="shared" si="0"/>
        <v>-668</v>
      </c>
      <c r="G20" s="23">
        <f t="shared" si="1"/>
        <v>67.604267701260909</v>
      </c>
      <c r="H20" s="36"/>
      <c r="I20" s="36"/>
      <c r="J20" s="36"/>
      <c r="K20" s="36"/>
    </row>
    <row r="21" spans="1:11">
      <c r="A21" s="3">
        <v>8</v>
      </c>
      <c r="B21" s="3" t="s">
        <v>124</v>
      </c>
      <c r="C21" s="3" t="s">
        <v>125</v>
      </c>
      <c r="D21" s="3">
        <f>511+263+630+343+424+400+156+600+135</f>
        <v>3462</v>
      </c>
      <c r="E21" s="3">
        <f>540+245+590+285+515+471+151+600+135</f>
        <v>3532</v>
      </c>
      <c r="F21" s="3">
        <f t="shared" si="0"/>
        <v>70</v>
      </c>
      <c r="G21" s="23">
        <f t="shared" si="1"/>
        <v>102.02195262853841</v>
      </c>
      <c r="H21" s="31"/>
      <c r="I21" s="31"/>
      <c r="J21" s="31"/>
      <c r="K21" s="31"/>
    </row>
    <row r="22" spans="1:11">
      <c r="A22" s="33" t="s">
        <v>126</v>
      </c>
      <c r="B22" s="34"/>
      <c r="C22" s="34"/>
      <c r="D22" s="34"/>
      <c r="E22" s="34"/>
      <c r="F22" s="34"/>
      <c r="G22" s="34"/>
      <c r="H22" s="34"/>
      <c r="I22" s="34"/>
      <c r="J22" s="34"/>
      <c r="K22" s="35"/>
    </row>
    <row r="23" spans="1:11">
      <c r="A23" s="3">
        <v>9</v>
      </c>
      <c r="B23" s="3" t="s">
        <v>127</v>
      </c>
      <c r="C23" s="3" t="s">
        <v>128</v>
      </c>
      <c r="D23" s="3">
        <v>30</v>
      </c>
      <c r="E23" s="3">
        <v>39</v>
      </c>
      <c r="F23" s="3">
        <f>E23-D23</f>
        <v>9</v>
      </c>
      <c r="G23" s="23">
        <f>E23/D23*100</f>
        <v>130</v>
      </c>
      <c r="H23" s="30">
        <v>39953.699999999997</v>
      </c>
      <c r="I23" s="30">
        <v>34511.33</v>
      </c>
      <c r="J23" s="30">
        <f>I23-H23</f>
        <v>-5442.3699999999953</v>
      </c>
      <c r="K23" s="30">
        <f>I23/H23*100</f>
        <v>86.378307891384281</v>
      </c>
    </row>
    <row r="24" spans="1:11" ht="30">
      <c r="A24" s="3">
        <v>10</v>
      </c>
      <c r="B24" s="4" t="s">
        <v>123</v>
      </c>
      <c r="C24" s="3" t="s">
        <v>125</v>
      </c>
      <c r="D24" s="3">
        <v>914</v>
      </c>
      <c r="E24" s="3">
        <v>956</v>
      </c>
      <c r="F24" s="3">
        <f>E24-D24</f>
        <v>42</v>
      </c>
      <c r="G24" s="23">
        <f>E24/D24*100</f>
        <v>104.59518599562362</v>
      </c>
      <c r="H24" s="31"/>
      <c r="I24" s="31"/>
      <c r="J24" s="31"/>
      <c r="K24" s="31"/>
    </row>
    <row r="25" spans="1:1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</sheetData>
  <mergeCells count="30">
    <mergeCell ref="A22:K22"/>
    <mergeCell ref="H23:H24"/>
    <mergeCell ref="I23:I24"/>
    <mergeCell ref="J23:J24"/>
    <mergeCell ref="K23:K24"/>
    <mergeCell ref="A15:K15"/>
    <mergeCell ref="H16:H21"/>
    <mergeCell ref="I16:I21"/>
    <mergeCell ref="J16:J21"/>
    <mergeCell ref="K16:K21"/>
    <mergeCell ref="H13:H14"/>
    <mergeCell ref="I13:I14"/>
    <mergeCell ref="J13:J14"/>
    <mergeCell ref="K13:K14"/>
    <mergeCell ref="J9:K9"/>
    <mergeCell ref="A12:K12"/>
    <mergeCell ref="D9:D10"/>
    <mergeCell ref="E9:E10"/>
    <mergeCell ref="F9:G9"/>
    <mergeCell ref="C8:C10"/>
    <mergeCell ref="B8:B10"/>
    <mergeCell ref="A8:A10"/>
    <mergeCell ref="H8:K8"/>
    <mergeCell ref="H9:H10"/>
    <mergeCell ref="I9:I10"/>
    <mergeCell ref="J1:K1"/>
    <mergeCell ref="A4:N4"/>
    <mergeCell ref="A3:K3"/>
    <mergeCell ref="G5:H5"/>
    <mergeCell ref="D8:G8"/>
  </mergeCells>
  <pageMargins left="0.51181102362204722" right="0.11811023622047245" top="0.55118110236220474" bottom="0.15748031496062992" header="0.11811023622047245" footer="0.11811023622047245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workbookViewId="0">
      <selection activeCell="B3" sqref="B3:E3"/>
    </sheetView>
  </sheetViews>
  <sheetFormatPr defaultRowHeight="15"/>
  <cols>
    <col min="1" max="1" width="10.140625" bestFit="1" customWidth="1"/>
    <col min="2" max="2" width="39" style="9" customWidth="1"/>
    <col min="3" max="3" width="28" customWidth="1"/>
    <col min="4" max="4" width="15.28515625" customWidth="1"/>
    <col min="5" max="5" width="13" customWidth="1"/>
    <col min="6" max="6" width="14.140625" customWidth="1"/>
  </cols>
  <sheetData>
    <row r="1" spans="1:6">
      <c r="F1" s="17" t="s">
        <v>103</v>
      </c>
    </row>
    <row r="2" spans="1:6" ht="36" customHeight="1">
      <c r="B2" s="37" t="s">
        <v>131</v>
      </c>
      <c r="C2" s="37"/>
      <c r="D2" s="37"/>
      <c r="E2" s="37"/>
    </row>
    <row r="3" spans="1:6">
      <c r="B3" s="37" t="s">
        <v>102</v>
      </c>
      <c r="C3" s="37"/>
      <c r="D3" s="37"/>
      <c r="E3" s="37"/>
    </row>
    <row r="4" spans="1:6">
      <c r="C4" s="16" t="s">
        <v>2</v>
      </c>
    </row>
    <row r="6" spans="1:6" s="15" customFormat="1" ht="16.5" customHeight="1">
      <c r="A6" s="32" t="s">
        <v>3</v>
      </c>
      <c r="B6" s="29" t="s">
        <v>96</v>
      </c>
      <c r="C6" s="29" t="s">
        <v>97</v>
      </c>
      <c r="D6" s="29" t="s">
        <v>98</v>
      </c>
      <c r="E6" s="29"/>
      <c r="F6" s="29"/>
    </row>
    <row r="7" spans="1:6" s="15" customFormat="1" ht="60" customHeight="1">
      <c r="A7" s="32"/>
      <c r="B7" s="29"/>
      <c r="C7" s="29"/>
      <c r="D7" s="8" t="s">
        <v>99</v>
      </c>
      <c r="E7" s="8" t="s">
        <v>101</v>
      </c>
      <c r="F7" s="8" t="s">
        <v>100</v>
      </c>
    </row>
    <row r="8" spans="1:6">
      <c r="A8" s="7">
        <v>1</v>
      </c>
      <c r="B8" s="8">
        <v>2</v>
      </c>
      <c r="C8" s="3"/>
      <c r="D8" s="3"/>
      <c r="E8" s="3"/>
      <c r="F8" s="3"/>
    </row>
    <row r="9" spans="1:6" ht="30">
      <c r="A9" s="5">
        <v>1</v>
      </c>
      <c r="B9" s="6" t="s">
        <v>14</v>
      </c>
      <c r="C9" s="3" t="s">
        <v>130</v>
      </c>
      <c r="D9" s="12">
        <f>SUM(D10:D17)</f>
        <v>37661.700000000004</v>
      </c>
      <c r="E9" s="12">
        <f>SUM(E10:E17)</f>
        <v>47715.600000000006</v>
      </c>
      <c r="F9" s="12">
        <f>SUM(F10:F17)</f>
        <v>22673.98</v>
      </c>
    </row>
    <row r="10" spans="1:6" ht="30">
      <c r="A10" s="3" t="s">
        <v>15</v>
      </c>
      <c r="B10" s="4" t="s">
        <v>28</v>
      </c>
      <c r="C10" s="3"/>
      <c r="D10" s="13">
        <v>32429</v>
      </c>
      <c r="E10" s="19">
        <v>32429</v>
      </c>
      <c r="F10" s="19">
        <v>14240.27</v>
      </c>
    </row>
    <row r="11" spans="1:6">
      <c r="A11" s="3" t="s">
        <v>16</v>
      </c>
      <c r="B11" s="4" t="s">
        <v>17</v>
      </c>
      <c r="C11" s="3"/>
      <c r="D11" s="13">
        <v>0</v>
      </c>
      <c r="E11" s="19">
        <v>9415.2999999999993</v>
      </c>
      <c r="F11" s="19">
        <v>5129.93</v>
      </c>
    </row>
    <row r="12" spans="1:6" ht="30">
      <c r="A12" s="3" t="s">
        <v>18</v>
      </c>
      <c r="B12" s="4" t="s">
        <v>19</v>
      </c>
      <c r="C12" s="3"/>
      <c r="D12" s="13">
        <v>2852</v>
      </c>
      <c r="E12" s="19">
        <v>2852</v>
      </c>
      <c r="F12" s="19">
        <v>949.38</v>
      </c>
    </row>
    <row r="13" spans="1:6" ht="30">
      <c r="A13" s="3" t="s">
        <v>20</v>
      </c>
      <c r="B13" s="4" t="s">
        <v>21</v>
      </c>
      <c r="C13" s="3"/>
      <c r="D13" s="13">
        <v>497</v>
      </c>
      <c r="E13" s="13">
        <v>497</v>
      </c>
      <c r="F13" s="19">
        <v>447.19</v>
      </c>
    </row>
    <row r="14" spans="1:6" ht="45">
      <c r="A14" s="3" t="s">
        <v>22</v>
      </c>
      <c r="B14" s="4" t="s">
        <v>23</v>
      </c>
      <c r="C14" s="3"/>
      <c r="D14" s="13">
        <v>1686.8</v>
      </c>
      <c r="E14" s="13">
        <v>2300</v>
      </c>
      <c r="F14" s="19">
        <v>1907.21</v>
      </c>
    </row>
    <row r="15" spans="1:6" ht="30">
      <c r="A15" s="3" t="s">
        <v>24</v>
      </c>
      <c r="B15" s="4" t="s">
        <v>25</v>
      </c>
      <c r="C15" s="3"/>
      <c r="D15" s="13">
        <v>196.9</v>
      </c>
      <c r="E15" s="19">
        <v>196.9</v>
      </c>
      <c r="F15" s="19">
        <v>0</v>
      </c>
    </row>
    <row r="16" spans="1:6" ht="45">
      <c r="A16" s="3" t="s">
        <v>89</v>
      </c>
      <c r="B16" s="4" t="s">
        <v>90</v>
      </c>
      <c r="C16" s="3"/>
      <c r="D16" s="13">
        <v>0</v>
      </c>
      <c r="E16" s="13">
        <v>0</v>
      </c>
      <c r="F16" s="19">
        <v>0</v>
      </c>
    </row>
    <row r="17" spans="1:6">
      <c r="A17" s="3" t="s">
        <v>91</v>
      </c>
      <c r="B17" s="4" t="s">
        <v>92</v>
      </c>
      <c r="C17" s="3"/>
      <c r="D17" s="13">
        <v>0</v>
      </c>
      <c r="E17" s="13">
        <v>25.4</v>
      </c>
      <c r="F17" s="19">
        <v>0</v>
      </c>
    </row>
    <row r="18" spans="1:6" ht="30">
      <c r="A18" s="5">
        <v>2</v>
      </c>
      <c r="B18" s="6" t="s">
        <v>26</v>
      </c>
      <c r="C18" s="3" t="s">
        <v>130</v>
      </c>
      <c r="D18" s="12">
        <f>SUM(D19:D27)</f>
        <v>117060.40000000001</v>
      </c>
      <c r="E18" s="12">
        <f>SUM(E19:E27)</f>
        <v>107586.62000000001</v>
      </c>
      <c r="F18" s="18">
        <f>SUM(F19:F27)</f>
        <v>29106.91</v>
      </c>
    </row>
    <row r="19" spans="1:6" ht="60">
      <c r="A19" s="3" t="s">
        <v>27</v>
      </c>
      <c r="B19" s="4" t="s">
        <v>29</v>
      </c>
      <c r="C19" s="3"/>
      <c r="D19" s="13">
        <v>97868.4</v>
      </c>
      <c r="E19" s="19">
        <v>97868.4</v>
      </c>
      <c r="F19" s="19">
        <v>23888.31</v>
      </c>
    </row>
    <row r="20" spans="1:6" ht="30">
      <c r="A20" s="3" t="s">
        <v>30</v>
      </c>
      <c r="B20" s="4" t="s">
        <v>31</v>
      </c>
      <c r="C20" s="3"/>
      <c r="D20" s="13">
        <v>608.5</v>
      </c>
      <c r="E20" s="13">
        <v>608.5</v>
      </c>
      <c r="F20" s="19">
        <v>415.41</v>
      </c>
    </row>
    <row r="21" spans="1:6" ht="30">
      <c r="A21" s="3" t="s">
        <v>32</v>
      </c>
      <c r="B21" s="4" t="s">
        <v>33</v>
      </c>
      <c r="C21" s="3"/>
      <c r="D21" s="13">
        <v>10302</v>
      </c>
      <c r="E21" s="13">
        <v>0</v>
      </c>
      <c r="F21" s="19">
        <v>0</v>
      </c>
    </row>
    <row r="22" spans="1:6" ht="30">
      <c r="A22" s="3" t="s">
        <v>34</v>
      </c>
      <c r="B22" s="4" t="s">
        <v>35</v>
      </c>
      <c r="C22" s="3"/>
      <c r="D22" s="13">
        <v>5603</v>
      </c>
      <c r="E22" s="19">
        <v>6083</v>
      </c>
      <c r="F22" s="19">
        <v>3745.13</v>
      </c>
    </row>
    <row r="23" spans="1:6" ht="30">
      <c r="A23" s="3" t="s">
        <v>36</v>
      </c>
      <c r="B23" s="4" t="s">
        <v>37</v>
      </c>
      <c r="C23" s="3"/>
      <c r="D23" s="13">
        <v>1205.5999999999999</v>
      </c>
      <c r="E23" s="13">
        <v>1205.5999999999999</v>
      </c>
      <c r="F23" s="19">
        <v>193.07</v>
      </c>
    </row>
    <row r="24" spans="1:6" ht="45">
      <c r="A24" s="10" t="s">
        <v>38</v>
      </c>
      <c r="B24" s="4" t="s">
        <v>39</v>
      </c>
      <c r="C24" s="3"/>
      <c r="D24" s="13">
        <v>652.29999999999995</v>
      </c>
      <c r="E24" s="19">
        <v>810.52</v>
      </c>
      <c r="F24" s="19">
        <v>240.87</v>
      </c>
    </row>
    <row r="25" spans="1:6" ht="75">
      <c r="A25" s="3" t="s">
        <v>40</v>
      </c>
      <c r="B25" s="4" t="s">
        <v>41</v>
      </c>
      <c r="C25" s="3"/>
      <c r="D25" s="13">
        <v>40</v>
      </c>
      <c r="E25" s="13">
        <v>230</v>
      </c>
      <c r="F25" s="19">
        <v>197.87</v>
      </c>
    </row>
    <row r="26" spans="1:6">
      <c r="A26" s="3" t="s">
        <v>42</v>
      </c>
      <c r="B26" s="4" t="s">
        <v>43</v>
      </c>
      <c r="C26" s="3"/>
      <c r="D26" s="13">
        <v>395</v>
      </c>
      <c r="E26" s="13">
        <v>395</v>
      </c>
      <c r="F26" s="13">
        <v>354.95</v>
      </c>
    </row>
    <row r="27" spans="1:6" ht="30">
      <c r="A27" s="3" t="s">
        <v>44</v>
      </c>
      <c r="B27" s="4" t="s">
        <v>25</v>
      </c>
      <c r="C27" s="3"/>
      <c r="D27" s="13">
        <v>385.6</v>
      </c>
      <c r="E27" s="13">
        <v>385.6</v>
      </c>
      <c r="F27" s="13">
        <v>71.3</v>
      </c>
    </row>
    <row r="28" spans="1:6" ht="30">
      <c r="A28" s="5">
        <v>3</v>
      </c>
      <c r="B28" s="6" t="s">
        <v>45</v>
      </c>
      <c r="C28" s="3" t="s">
        <v>130</v>
      </c>
      <c r="D28" s="12">
        <f>SUM(D29:D38)</f>
        <v>20733.699999999997</v>
      </c>
      <c r="E28" s="12">
        <f>SUM(E29:E38)</f>
        <v>39953.699999999997</v>
      </c>
      <c r="F28" s="12">
        <f>SUM(F29:F38)</f>
        <v>34511.33</v>
      </c>
    </row>
    <row r="29" spans="1:6" ht="45">
      <c r="A29" s="3" t="s">
        <v>46</v>
      </c>
      <c r="B29" s="4" t="s">
        <v>47</v>
      </c>
      <c r="C29" s="3"/>
      <c r="D29" s="13">
        <v>13938.6</v>
      </c>
      <c r="E29" s="13">
        <v>32938.6</v>
      </c>
      <c r="F29" s="13">
        <v>28273.99</v>
      </c>
    </row>
    <row r="30" spans="1:6" ht="75">
      <c r="A30" s="3" t="s">
        <v>48</v>
      </c>
      <c r="B30" s="4" t="s">
        <v>49</v>
      </c>
      <c r="C30" s="3"/>
      <c r="D30" s="13">
        <v>5500</v>
      </c>
      <c r="E30" s="13">
        <v>5500</v>
      </c>
      <c r="F30" s="13">
        <v>5454.51</v>
      </c>
    </row>
    <row r="31" spans="1:6" ht="30">
      <c r="A31" s="3" t="s">
        <v>50</v>
      </c>
      <c r="B31" s="4" t="s">
        <v>51</v>
      </c>
      <c r="C31" s="3"/>
      <c r="D31" s="13">
        <v>0</v>
      </c>
      <c r="E31" s="13">
        <v>0</v>
      </c>
      <c r="F31" s="13">
        <v>0</v>
      </c>
    </row>
    <row r="32" spans="1:6" ht="45">
      <c r="A32" s="3" t="s">
        <v>52</v>
      </c>
      <c r="B32" s="4" t="s">
        <v>53</v>
      </c>
      <c r="C32" s="3"/>
      <c r="D32" s="13">
        <v>482.5</v>
      </c>
      <c r="E32" s="13">
        <v>482.5</v>
      </c>
      <c r="F32" s="13">
        <v>287.37</v>
      </c>
    </row>
    <row r="33" spans="1:6" ht="60">
      <c r="A33" s="3" t="s">
        <v>54</v>
      </c>
      <c r="B33" s="4" t="s">
        <v>55</v>
      </c>
      <c r="C33" s="3"/>
      <c r="D33" s="13">
        <v>51</v>
      </c>
      <c r="E33" s="13">
        <v>271</v>
      </c>
      <c r="F33" s="13">
        <v>138.58000000000001</v>
      </c>
    </row>
    <row r="34" spans="1:6" ht="45">
      <c r="A34" s="3" t="s">
        <v>56</v>
      </c>
      <c r="B34" s="4" t="s">
        <v>57</v>
      </c>
      <c r="C34" s="3"/>
      <c r="D34" s="13">
        <v>91.6</v>
      </c>
      <c r="E34" s="13">
        <v>91.6</v>
      </c>
      <c r="F34" s="13">
        <v>0</v>
      </c>
    </row>
    <row r="35" spans="1:6" ht="90">
      <c r="A35" s="3" t="s">
        <v>58</v>
      </c>
      <c r="B35" s="4" t="s">
        <v>59</v>
      </c>
      <c r="C35" s="3"/>
      <c r="D35" s="13">
        <v>230</v>
      </c>
      <c r="E35" s="13">
        <v>230</v>
      </c>
      <c r="F35" s="13">
        <v>222.92</v>
      </c>
    </row>
    <row r="36" spans="1:6" ht="45">
      <c r="A36" s="3" t="s">
        <v>60</v>
      </c>
      <c r="B36" s="4" t="s">
        <v>61</v>
      </c>
      <c r="C36" s="3"/>
      <c r="D36" s="13">
        <v>40</v>
      </c>
      <c r="E36" s="13">
        <v>40</v>
      </c>
      <c r="F36" s="13">
        <v>0</v>
      </c>
    </row>
    <row r="37" spans="1:6" ht="90">
      <c r="A37" s="3" t="s">
        <v>62</v>
      </c>
      <c r="B37" s="4" t="s">
        <v>63</v>
      </c>
      <c r="C37" s="3"/>
      <c r="D37" s="13">
        <v>300</v>
      </c>
      <c r="E37" s="13">
        <v>300</v>
      </c>
      <c r="F37" s="13">
        <v>133.96</v>
      </c>
    </row>
    <row r="38" spans="1:6" ht="30">
      <c r="A38" s="3" t="s">
        <v>64</v>
      </c>
      <c r="B38" s="4" t="s">
        <v>65</v>
      </c>
      <c r="C38" s="3"/>
      <c r="D38" s="13">
        <v>100</v>
      </c>
      <c r="E38" s="13">
        <v>100</v>
      </c>
      <c r="F38" s="13">
        <v>0</v>
      </c>
    </row>
    <row r="39" spans="1:6" ht="45">
      <c r="A39" s="5">
        <v>4</v>
      </c>
      <c r="B39" s="6" t="s">
        <v>66</v>
      </c>
      <c r="C39" s="3" t="s">
        <v>130</v>
      </c>
      <c r="D39" s="12">
        <f>SUM(D40:D44)</f>
        <v>2579.8199999999997</v>
      </c>
      <c r="E39" s="12">
        <f>SUM(E40:E44)</f>
        <v>2582.3199999999997</v>
      </c>
      <c r="F39" s="12">
        <f>SUM(F40:F44)</f>
        <v>2008.61</v>
      </c>
    </row>
    <row r="40" spans="1:6" ht="45">
      <c r="A40" s="3" t="s">
        <v>67</v>
      </c>
      <c r="B40" s="4" t="s">
        <v>68</v>
      </c>
      <c r="C40" s="3"/>
      <c r="D40" s="13">
        <v>2011.5</v>
      </c>
      <c r="E40" s="13">
        <v>1999.7</v>
      </c>
      <c r="F40" s="13">
        <v>1753.5</v>
      </c>
    </row>
    <row r="41" spans="1:6" ht="45">
      <c r="A41" s="3" t="s">
        <v>69</v>
      </c>
      <c r="B41" s="4" t="s">
        <v>70</v>
      </c>
      <c r="C41" s="3"/>
      <c r="D41" s="13">
        <v>59.8</v>
      </c>
      <c r="E41" s="13">
        <v>59.8</v>
      </c>
      <c r="F41" s="13">
        <v>53.11</v>
      </c>
    </row>
    <row r="42" spans="1:6">
      <c r="A42" s="3" t="s">
        <v>71</v>
      </c>
      <c r="B42" s="4" t="s">
        <v>72</v>
      </c>
      <c r="C42" s="3"/>
      <c r="D42" s="13">
        <v>164.1</v>
      </c>
      <c r="E42" s="19">
        <v>178.4</v>
      </c>
      <c r="F42" s="19">
        <v>178.53</v>
      </c>
    </row>
    <row r="43" spans="1:6" ht="45">
      <c r="A43" s="3" t="s">
        <v>73</v>
      </c>
      <c r="B43" s="4" t="s">
        <v>74</v>
      </c>
      <c r="C43" s="3"/>
      <c r="D43" s="13">
        <v>75.2</v>
      </c>
      <c r="E43" s="13">
        <v>75.2</v>
      </c>
      <c r="F43" s="13">
        <v>23.47</v>
      </c>
    </row>
    <row r="44" spans="1:6" ht="30">
      <c r="A44" s="3" t="s">
        <v>75</v>
      </c>
      <c r="B44" s="4" t="s">
        <v>76</v>
      </c>
      <c r="C44" s="3"/>
      <c r="D44" s="13">
        <v>269.22000000000003</v>
      </c>
      <c r="E44" s="13">
        <v>269.22000000000003</v>
      </c>
      <c r="F44" s="13">
        <v>0</v>
      </c>
    </row>
    <row r="45" spans="1:6" ht="45">
      <c r="A45" s="5">
        <v>5</v>
      </c>
      <c r="B45" s="6" t="s">
        <v>77</v>
      </c>
      <c r="C45" s="3" t="s">
        <v>130</v>
      </c>
      <c r="D45" s="12">
        <f>SUM(D46:D51)</f>
        <v>20344.390000000003</v>
      </c>
      <c r="E45" s="12">
        <f>SUM(E46:E51)</f>
        <v>26997.390000000003</v>
      </c>
      <c r="F45" s="12">
        <f>SUM(F46:F51)</f>
        <v>21442.559999999998</v>
      </c>
    </row>
    <row r="46" spans="1:6" ht="30">
      <c r="A46" s="11" t="s">
        <v>78</v>
      </c>
      <c r="B46" s="4" t="s">
        <v>129</v>
      </c>
      <c r="C46" s="3"/>
      <c r="D46" s="13">
        <v>17251.7</v>
      </c>
      <c r="E46" s="13">
        <v>23904.7</v>
      </c>
      <c r="F46" s="13">
        <v>20622.41</v>
      </c>
    </row>
    <row r="47" spans="1:6">
      <c r="A47" s="3" t="s">
        <v>79</v>
      </c>
      <c r="B47" s="4" t="s">
        <v>80</v>
      </c>
      <c r="C47" s="3"/>
      <c r="D47" s="13">
        <v>1400</v>
      </c>
      <c r="E47" s="13">
        <v>1400</v>
      </c>
      <c r="F47" s="13">
        <v>92.98</v>
      </c>
    </row>
    <row r="48" spans="1:6">
      <c r="A48" s="3" t="s">
        <v>81</v>
      </c>
      <c r="B48" s="4" t="s">
        <v>82</v>
      </c>
      <c r="C48" s="3"/>
      <c r="D48" s="13">
        <v>672.4</v>
      </c>
      <c r="E48" s="13">
        <v>672.4</v>
      </c>
      <c r="F48" s="13">
        <v>160.25</v>
      </c>
    </row>
    <row r="49" spans="1:6" ht="30">
      <c r="A49" s="3" t="s">
        <v>83</v>
      </c>
      <c r="B49" s="4" t="s">
        <v>84</v>
      </c>
      <c r="C49" s="3"/>
      <c r="D49" s="13">
        <v>870.29</v>
      </c>
      <c r="E49" s="13">
        <v>870.29</v>
      </c>
      <c r="F49" s="13">
        <v>558.86</v>
      </c>
    </row>
    <row r="50" spans="1:6">
      <c r="A50" s="3" t="s">
        <v>85</v>
      </c>
      <c r="B50" s="4" t="s">
        <v>86</v>
      </c>
      <c r="C50" s="3"/>
      <c r="D50" s="13">
        <v>30</v>
      </c>
      <c r="E50" s="13">
        <v>30</v>
      </c>
      <c r="F50" s="13">
        <v>2.71</v>
      </c>
    </row>
    <row r="51" spans="1:6">
      <c r="A51" s="3" t="s">
        <v>87</v>
      </c>
      <c r="B51" s="4" t="s">
        <v>88</v>
      </c>
      <c r="C51" s="3"/>
      <c r="D51" s="13">
        <v>120</v>
      </c>
      <c r="E51" s="13">
        <v>120</v>
      </c>
      <c r="F51" s="13">
        <v>5.35</v>
      </c>
    </row>
  </sheetData>
  <mergeCells count="6">
    <mergeCell ref="A6:A7"/>
    <mergeCell ref="B6:B7"/>
    <mergeCell ref="C6:C7"/>
    <mergeCell ref="D6:F6"/>
    <mergeCell ref="B2:E2"/>
    <mergeCell ref="B3:E3"/>
  </mergeCells>
  <pageMargins left="0.51181102362204722" right="0.11811023622047245" top="0.55118110236220474" bottom="0.15748031496062992" header="0.11811023622047245" footer="0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Таблица 6</vt:lpstr>
      <vt:lpstr>Таблица 7</vt:lpstr>
      <vt:lpstr>Таблица 8</vt:lpstr>
      <vt:lpstr>'Таблица 7'!Область_печати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2017-04-07T08:00:51Z</dcterms:modified>
</cp:coreProperties>
</file>